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2995" windowHeight="12330" activeTab="4"/>
  </bookViews>
  <sheets>
    <sheet name="Rekapitulácia" sheetId="1" r:id="rId1"/>
    <sheet name="Kryci_list 8869" sheetId="2" r:id="rId2"/>
    <sheet name="Rekap 8869" sheetId="3" r:id="rId3"/>
    <sheet name="SO 8869" sheetId="4" r:id="rId4"/>
    <sheet name="Krycí list stavby" sheetId="5" r:id="rId5"/>
  </sheets>
  <definedNames>
    <definedName name="_xlnm.Print_Titles" localSheetId="2">'Rekap 8869'!$9:$9</definedName>
    <definedName name="_xlnm.Print_Titles" localSheetId="3">'SO 8869'!$8:$8</definedName>
  </definedNames>
  <calcPr calcId="125725"/>
</workbook>
</file>

<file path=xl/calcChain.xml><?xml version="1.0" encoding="utf-8"?>
<calcChain xmlns="http://schemas.openxmlformats.org/spreadsheetml/2006/main">
  <c r="G50" i="4"/>
  <c r="P23"/>
  <c r="F18" i="5"/>
  <c r="E18"/>
  <c r="D18"/>
  <c r="F8" i="1"/>
  <c r="J16" i="5" s="1"/>
  <c r="D8" i="1"/>
  <c r="J18" i="5" s="1"/>
  <c r="J17" i="2"/>
  <c r="E7" i="1" s="1"/>
  <c r="E8" s="1"/>
  <c r="J17" i="5" s="1"/>
  <c r="I30" i="2"/>
  <c r="J30" s="1"/>
  <c r="Z77" i="4"/>
  <c r="M74"/>
  <c r="C18" i="3" s="1"/>
  <c r="H74" i="4"/>
  <c r="K73"/>
  <c r="J73"/>
  <c r="S73"/>
  <c r="P73"/>
  <c r="L73"/>
  <c r="I73"/>
  <c r="K71"/>
  <c r="J71"/>
  <c r="S71"/>
  <c r="S74" s="1"/>
  <c r="F18" i="3" s="1"/>
  <c r="P71" i="4"/>
  <c r="P74" s="1"/>
  <c r="E18" i="3" s="1"/>
  <c r="L71" i="4"/>
  <c r="I71"/>
  <c r="H68"/>
  <c r="M68"/>
  <c r="H76" s="1"/>
  <c r="K67"/>
  <c r="J67"/>
  <c r="S67"/>
  <c r="P67"/>
  <c r="L67"/>
  <c r="I67"/>
  <c r="K62"/>
  <c r="J62"/>
  <c r="S62"/>
  <c r="S68" s="1"/>
  <c r="F17" i="3" s="1"/>
  <c r="P62" i="4"/>
  <c r="L62"/>
  <c r="I62"/>
  <c r="K60"/>
  <c r="J60"/>
  <c r="S60"/>
  <c r="P60"/>
  <c r="L60"/>
  <c r="I60"/>
  <c r="H54"/>
  <c r="M54"/>
  <c r="C13" i="3" s="1"/>
  <c r="I54" i="4"/>
  <c r="D13" i="3" s="1"/>
  <c r="K53" i="4"/>
  <c r="J53"/>
  <c r="S53"/>
  <c r="S54" s="1"/>
  <c r="F13" i="3" s="1"/>
  <c r="P53" i="4"/>
  <c r="P54" s="1"/>
  <c r="E13" i="3" s="1"/>
  <c r="L53" i="4"/>
  <c r="G54" s="1"/>
  <c r="I53"/>
  <c r="K46"/>
  <c r="J46"/>
  <c r="S46"/>
  <c r="P46"/>
  <c r="M46"/>
  <c r="M50" s="1"/>
  <c r="C12" i="3" s="1"/>
  <c r="I46" i="4"/>
  <c r="K44"/>
  <c r="J44"/>
  <c r="S44"/>
  <c r="P44"/>
  <c r="L44"/>
  <c r="I44"/>
  <c r="K42"/>
  <c r="J42"/>
  <c r="S42"/>
  <c r="P42"/>
  <c r="L42"/>
  <c r="I42"/>
  <c r="K41"/>
  <c r="J41"/>
  <c r="S41"/>
  <c r="P41"/>
  <c r="L41"/>
  <c r="I41"/>
  <c r="K40"/>
  <c r="J40"/>
  <c r="S40"/>
  <c r="P40"/>
  <c r="L40"/>
  <c r="I40"/>
  <c r="K38"/>
  <c r="J38"/>
  <c r="S38"/>
  <c r="P38"/>
  <c r="L38"/>
  <c r="I38"/>
  <c r="K37"/>
  <c r="J37"/>
  <c r="S37"/>
  <c r="P37"/>
  <c r="L37"/>
  <c r="I37"/>
  <c r="K35"/>
  <c r="J35"/>
  <c r="S35"/>
  <c r="P35"/>
  <c r="L35"/>
  <c r="I35"/>
  <c r="K33"/>
  <c r="J33"/>
  <c r="S33"/>
  <c r="P33"/>
  <c r="L33"/>
  <c r="I33"/>
  <c r="K31"/>
  <c r="J31"/>
  <c r="S31"/>
  <c r="P31"/>
  <c r="L31"/>
  <c r="I31"/>
  <c r="K29"/>
  <c r="J29"/>
  <c r="S29"/>
  <c r="P29"/>
  <c r="L29"/>
  <c r="I29"/>
  <c r="K26"/>
  <c r="J26"/>
  <c r="S26"/>
  <c r="S50" s="1"/>
  <c r="F12" i="3" s="1"/>
  <c r="P26" i="4"/>
  <c r="P50" s="1"/>
  <c r="E12" i="3" s="1"/>
  <c r="L26" i="4"/>
  <c r="I26"/>
  <c r="C11" i="3"/>
  <c r="H23" i="4"/>
  <c r="M23"/>
  <c r="K21"/>
  <c r="J21"/>
  <c r="S21"/>
  <c r="P21"/>
  <c r="L21"/>
  <c r="I21"/>
  <c r="K19"/>
  <c r="J19"/>
  <c r="S19"/>
  <c r="P19"/>
  <c r="L19"/>
  <c r="I19"/>
  <c r="K17"/>
  <c r="J17"/>
  <c r="S17"/>
  <c r="P17"/>
  <c r="L17"/>
  <c r="I17"/>
  <c r="K15"/>
  <c r="J15"/>
  <c r="S15"/>
  <c r="P15"/>
  <c r="L15"/>
  <c r="I15"/>
  <c r="K13"/>
  <c r="J13"/>
  <c r="S13"/>
  <c r="P13"/>
  <c r="L13"/>
  <c r="I13"/>
  <c r="K11"/>
  <c r="J11"/>
  <c r="S11"/>
  <c r="S23" s="1"/>
  <c r="F11" i="3" s="1"/>
  <c r="P11" i="4"/>
  <c r="L11"/>
  <c r="I11"/>
  <c r="J20" i="5" l="1"/>
  <c r="J20" i="2"/>
  <c r="L50" i="4"/>
  <c r="B12" i="3" s="1"/>
  <c r="H50" i="4"/>
  <c r="I50"/>
  <c r="D12" i="3" s="1"/>
  <c r="G74" i="4"/>
  <c r="I74"/>
  <c r="D18" i="3" s="1"/>
  <c r="L54" i="4"/>
  <c r="B13" i="3" s="1"/>
  <c r="G23" i="4"/>
  <c r="S76"/>
  <c r="F19" i="3" s="1"/>
  <c r="I23" i="4"/>
  <c r="D11" i="3" s="1"/>
  <c r="H56" i="4"/>
  <c r="S56"/>
  <c r="F14" i="3" s="1"/>
  <c r="I68" i="4"/>
  <c r="D17" i="3" s="1"/>
  <c r="M76" i="4"/>
  <c r="C19" i="3" s="1"/>
  <c r="E17" i="2" s="1"/>
  <c r="E17" i="5" s="1"/>
  <c r="G68" i="4"/>
  <c r="C17" i="3"/>
  <c r="L74" i="4"/>
  <c r="B18" i="3" s="1"/>
  <c r="M56" i="4"/>
  <c r="C14" i="3" s="1"/>
  <c r="S77" i="4"/>
  <c r="F21" i="3" s="1"/>
  <c r="L23" i="4"/>
  <c r="B11" i="3" s="1"/>
  <c r="E11"/>
  <c r="L68" i="4"/>
  <c r="B17" i="3" s="1"/>
  <c r="P68" i="4"/>
  <c r="E17" i="3" s="1"/>
  <c r="E16" i="2"/>
  <c r="E16" i="5" s="1"/>
  <c r="G56" i="4" l="1"/>
  <c r="P76"/>
  <c r="E19" i="3" s="1"/>
  <c r="L76" i="4"/>
  <c r="B19" i="3" s="1"/>
  <c r="D17" i="2" s="1"/>
  <c r="D17" i="5" s="1"/>
  <c r="P56" i="4"/>
  <c r="E14" i="3" s="1"/>
  <c r="I56" i="4"/>
  <c r="D14" i="3" s="1"/>
  <c r="F16" i="2" s="1"/>
  <c r="F16" i="5" s="1"/>
  <c r="G76" i="4"/>
  <c r="H77"/>
  <c r="I76"/>
  <c r="D19" i="3" s="1"/>
  <c r="F17" i="2" s="1"/>
  <c r="F17" i="5" s="1"/>
  <c r="L56" i="4"/>
  <c r="B14" i="3" s="1"/>
  <c r="D16" i="2" s="1"/>
  <c r="D16" i="5" s="1"/>
  <c r="M77" i="4"/>
  <c r="C21" i="3" s="1"/>
  <c r="P77" i="4" l="1"/>
  <c r="E21" i="3" s="1"/>
  <c r="F20" i="5"/>
  <c r="L77" i="4"/>
  <c r="B21" i="3" s="1"/>
  <c r="F22" i="2"/>
  <c r="F22" i="5" s="1"/>
  <c r="G77" i="4"/>
  <c r="J22" i="2"/>
  <c r="F24"/>
  <c r="F24" i="5" s="1"/>
  <c r="J23" i="2"/>
  <c r="J23" i="5" s="1"/>
  <c r="J24" i="2"/>
  <c r="J24" i="5" s="1"/>
  <c r="I77" i="4"/>
  <c r="F20" i="2"/>
  <c r="F23"/>
  <c r="F23" i="5" s="1"/>
  <c r="J26" i="2" l="1"/>
  <c r="J22" i="5"/>
  <c r="J26" s="1"/>
  <c r="J28" s="1"/>
  <c r="D21" i="3"/>
  <c r="B7" i="1"/>
  <c r="J28" i="2" l="1"/>
  <c r="I29" s="1"/>
  <c r="J29" s="1"/>
  <c r="J31" s="1"/>
  <c r="C7" i="1"/>
  <c r="C8" s="1"/>
  <c r="B8"/>
  <c r="G7" l="1"/>
  <c r="G8" s="1"/>
  <c r="B9" l="1"/>
  <c r="G9" s="1"/>
  <c r="B10" l="1"/>
  <c r="I30" i="5" s="1"/>
  <c r="J30" s="1"/>
  <c r="I29"/>
  <c r="J29" s="1"/>
  <c r="J31" l="1"/>
  <c r="G10" i="1"/>
  <c r="G11" s="1"/>
</calcChain>
</file>

<file path=xl/sharedStrings.xml><?xml version="1.0" encoding="utf-8"?>
<sst xmlns="http://schemas.openxmlformats.org/spreadsheetml/2006/main" count="304" uniqueCount="148">
  <si>
    <t>Rekapitulácia rozpočtu</t>
  </si>
  <si>
    <t>Stavba: Oprava dielne elektrotechnických zariadení DPMP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</si>
  <si>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</si>
  <si>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</si>
  <si>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</si>
  <si>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</si>
  <si>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</si>
  <si>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</si>
  <si>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</si>
  <si>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</si>
  <si>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</si>
  <si>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</si>
  <si>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Stavebné úpravy</t>
  </si>
  <si>
    <t>Krycí list rozpočtu</t>
  </si>
  <si>
    <t xml:space="preserve">Ks: </t>
  </si>
  <si>
    <t>Objekt: Stavebné úpravy</t>
  </si>
  <si>
    <t xml:space="preserve">Zákazka: </t>
  </si>
  <si>
    <t xml:space="preserve">Spracoval: </t>
  </si>
  <si>
    <t xml:space="preserve">Dňa </t>
  </si>
  <si>
    <t>21.6.2021</t>
  </si>
  <si>
    <t>Odberateľ: DPMP a.s. Prešov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</si>
  <si>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</si>
  <si>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</si>
  <si>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</si>
  <si>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</si>
  <si>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</si>
  <si>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</si>
  <si>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</si>
  <si>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</si>
  <si>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</si>
  <si>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</si>
  <si>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</si>
  <si>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</si>
  <si>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</si>
  <si>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</si>
  <si>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</si>
  <si>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</si>
  <si>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</si>
  <si>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</si>
  <si>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</si>
  <si>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</si>
  <si>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</si>
  <si>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</si>
  <si>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</si>
  <si>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</si>
  <si>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</si>
  <si>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</si>
  <si>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</si>
  <si>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</si>
  <si>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</si>
  <si>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</si>
  <si>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</si>
  <si>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</si>
  <si>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</si>
  <si>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</si>
  <si>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</si>
  <si>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</si>
  <si>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</si>
  <si>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</si>
  <si>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</si>
  <si>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21.6.2021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</si>
  <si>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</si>
  <si>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</si>
  <si>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</si>
  <si>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</si>
  <si>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</si>
  <si>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</si>
  <si>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IZOLÁCIE PROTI VODE A VLHKOSTI</t>
  </si>
  <si>
    <t>KONŠTRUKCIE KLAMPIARSKE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</si>
  <si>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</si>
  <si>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</si>
  <si>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</si>
  <si>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</si>
  <si>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</si>
  <si>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</si>
  <si>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</si>
  <si>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</si>
  <si>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</si>
  <si>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</si>
  <si>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</si>
  <si>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>Obklad  vonkajších stien doskami Styrodur hr. 30mm</t>
  </si>
  <si>
    <t xml:space="preserve">M2   </t>
  </si>
  <si>
    <t>7,1*0,5</t>
  </si>
  <si>
    <t xml:space="preserve"> </t>
  </si>
  <si>
    <t>Mazanina z betónu vystužená oceľovými vláknami (Dramix) tr.C25/30 hr. nad 80 do 120 mm</t>
  </si>
  <si>
    <t xml:space="preserve">M2 </t>
  </si>
  <si>
    <t>5,75*8,625</t>
  </si>
  <si>
    <t>Výstuž mazanín z betónov (z kameniva) a z ľahkých betónov zo zváraných sietí z drôtov typu KARI</t>
  </si>
  <si>
    <t xml:space="preserve">T    </t>
  </si>
  <si>
    <t>(5,75*8,625)*1,15*0,002093</t>
  </si>
  <si>
    <t xml:space="preserve"> 632401949_1</t>
  </si>
  <si>
    <t>Penetrácia podkladu podlahy</t>
  </si>
  <si>
    <t>M2</t>
  </si>
  <si>
    <t>5,75*8,625+7,5*0,8</t>
  </si>
  <si>
    <t>Očistenie povrchov, zdrsnenie</t>
  </si>
  <si>
    <t>M+D Betónová dlažba 500/500 do mrazuvzdorného lepidla</t>
  </si>
  <si>
    <t>m2</t>
  </si>
  <si>
    <t>7,1*0,5*1,05</t>
  </si>
  <si>
    <t xml:space="preserve"> 13/B 1</t>
  </si>
  <si>
    <t>Ručné búranie  betónových poterov a mazanín hr. do 100 mm v uzavretých priestoroch</t>
  </si>
  <si>
    <t>M3</t>
  </si>
  <si>
    <t>5,75*8,625*0,040</t>
  </si>
  <si>
    <t>5,75*8,625*0,05</t>
  </si>
  <si>
    <t>Prisekanie betónových plôch  pre nové povrch. vrstvy</t>
  </si>
  <si>
    <t>Odsekanie omietky a muriva  plošné š. do 500mm, hr. do 50 mm -0,250 t</t>
  </si>
  <si>
    <t xml:space="preserve">M  </t>
  </si>
  <si>
    <t>7,1</t>
  </si>
  <si>
    <t>Vysekanie rýh v bet.  popri vonk stene do hľbky 200mm a šírky do 150mm -0,110 t</t>
  </si>
  <si>
    <t xml:space="preserve">M    </t>
  </si>
  <si>
    <t>(0,75+1,5+0,25+1,5+0,25+1,5+1,35)</t>
  </si>
  <si>
    <t>Poplatok za skládku</t>
  </si>
  <si>
    <t>T</t>
  </si>
  <si>
    <t>Odvoz sutiny a vybúraných hmôt na skládku do 1 km</t>
  </si>
  <si>
    <t>Odvoz sutiny a vybúraných hmôt na skládku za každý ďalší 1 km</t>
  </si>
  <si>
    <t>13,394*6</t>
  </si>
  <si>
    <t>Vnútrostavenisková doprava sutiny a vybúraných hmôt do 10 m</t>
  </si>
  <si>
    <t>Vnútrostavenisková doprava sutiny a vybúraných hmôt za každých ďalších 5 m</t>
  </si>
  <si>
    <t>775/A 2</t>
  </si>
  <si>
    <t>Demontáž podláh  parketových  vrátane líšt</t>
  </si>
  <si>
    <t>775/B 2</t>
  </si>
  <si>
    <t>Odstránenie povlakových podláh z nášľapnej plochy</t>
  </si>
  <si>
    <t>P/PC</t>
  </si>
  <si>
    <t>Poplatok za uloženie nebezpečného odpadu na skládku</t>
  </si>
  <si>
    <t>t</t>
  </si>
  <si>
    <t>"povlaky</t>
  </si>
  <si>
    <t>49,594*0,005</t>
  </si>
  <si>
    <t>49,594*0,025</t>
  </si>
  <si>
    <t xml:space="preserve"> 14/C 1</t>
  </si>
  <si>
    <t>Presun hmôt pre opravy a údržbu objektov vrátane vonkajších plášťov výšky do 25 m</t>
  </si>
  <si>
    <t>711/A 1</t>
  </si>
  <si>
    <t>D+M Hydroizolácia nopovou fóliou</t>
  </si>
  <si>
    <t>7,1*0,8*1,15</t>
  </si>
  <si>
    <t>D+M hydroizol. tekutá fólia BETONOL FLUSSIGFOLIE+penetračný náter</t>
  </si>
  <si>
    <t>"vnútorná podlaha</t>
  </si>
  <si>
    <t>"vonk.izolácia 2 vrstvy</t>
  </si>
  <si>
    <t>7,5*0,8*2</t>
  </si>
  <si>
    <t>Presun hmôt pre izoláciu proti vode v objektoch výšky do 6 m</t>
  </si>
  <si>
    <t xml:space="preserve">%    </t>
  </si>
  <si>
    <t>764/A 1</t>
  </si>
  <si>
    <t>Oplechovanie  z pozinkovaného Pz plechu soklíka z bet.tvárniic</t>
  </si>
  <si>
    <t>7,10</t>
  </si>
  <si>
    <t>764/A 7</t>
  </si>
  <si>
    <t>Presun hmôt pre konštrukcie klampiarske v objektoch výšky do 6 m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</si>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</sst>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>
  <numFmts count="4">
    <numFmt numFmtId="164" formatCode="###\ ###\ ##0.000"/>
    <numFmt numFmtId="165" formatCode="###\ ###\ ##0.00"/>
    <numFmt numFmtId="166" formatCode="###\ ###\ ##0.0000"/>
    <numFmt numFmtId="167" formatCode="########################################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7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6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6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0" fontId="4" fillId="2" borderId="91" xfId="0" applyFont="1" applyFill="1" applyBorder="1"/>
    <xf numFmtId="167" fontId="5" fillId="0" borderId="91" xfId="0" applyNumberFormat="1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67" fontId="5" fillId="0" borderId="0" xfId="0" applyNumberFormat="1" applyFont="1" applyAlignment="1">
      <alignment horizontal="left" wrapText="1"/>
    </xf>
    <xf numFmtId="164" fontId="0" fillId="0" borderId="0" xfId="0" applyNumberFormat="1"/>
    <xf numFmtId="165" fontId="5" fillId="0" borderId="0" xfId="0" applyNumberFormat="1" applyFont="1"/>
    <xf numFmtId="166" fontId="5" fillId="0" borderId="0" xfId="0" applyNumberFormat="1" applyFont="1" applyAlignment="1">
      <alignment wrapText="1"/>
    </xf>
    <xf numFmtId="0" fontId="11" fillId="0" borderId="91" xfId="0" applyFont="1" applyBorder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12" fillId="0" borderId="91" xfId="0" applyFont="1" applyBorder="1"/>
    <xf numFmtId="164" fontId="12" fillId="0" borderId="91" xfId="0" applyNumberFormat="1" applyFont="1" applyBorder="1"/>
    <xf numFmtId="0" fontId="13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>
      <selection activeCell="B8" sqref="B8"/>
    </sheetView>
  </sheetViews>
  <sheetFormatPr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7" t="s">
        <v>3</v>
      </c>
      <c r="G3" s="7" t="s">
        <v>4</v>
      </c>
    </row>
    <row r="4" spans="1:26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70" t="s">
        <v>12</v>
      </c>
      <c r="B7" s="77">
        <f>'SO 8869'!I77-Rekapitulácia!D7</f>
        <v>0</v>
      </c>
      <c r="C7" s="77">
        <f>'Kryci_list 8869'!J26</f>
        <v>0</v>
      </c>
      <c r="D7" s="77">
        <v>0</v>
      </c>
      <c r="E7" s="77">
        <f>'Kryci_list 8869'!J17</f>
        <v>0</v>
      </c>
      <c r="F7" s="77">
        <v>0</v>
      </c>
      <c r="G7" s="77">
        <f>B7+C7+D7+E7+F7</f>
        <v>0</v>
      </c>
      <c r="Q7">
        <v>30.126000000000001</v>
      </c>
    </row>
    <row r="8" spans="1:26">
      <c r="A8" s="178" t="s">
        <v>143</v>
      </c>
      <c r="B8" s="179">
        <f t="shared" ref="B8:G8" si="0">SUM(B7:B7)</f>
        <v>0</v>
      </c>
      <c r="C8" s="179">
        <f t="shared" si="0"/>
        <v>0</v>
      </c>
      <c r="D8" s="179">
        <f t="shared" si="0"/>
        <v>0</v>
      </c>
      <c r="E8" s="179">
        <f t="shared" si="0"/>
        <v>0</v>
      </c>
      <c r="F8" s="179">
        <f t="shared" si="0"/>
        <v>0</v>
      </c>
      <c r="G8" s="179">
        <f t="shared" si="0"/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>
      <c r="A9" s="176" t="s">
        <v>144</v>
      </c>
      <c r="B9" s="177">
        <f>SUM(Rekapitulácia!G7:'Rekapitulácia'!G7)-SUM('SO 8869'!K9:'SO 8869'!K76)</f>
        <v>0</v>
      </c>
      <c r="C9" s="177"/>
      <c r="D9" s="177"/>
      <c r="E9" s="177"/>
      <c r="F9" s="177"/>
      <c r="G9" s="177">
        <f>ROUND(((ROUND(B9,10)*20)/100),10)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>
      <c r="A10" s="5" t="s">
        <v>145</v>
      </c>
      <c r="B10" s="174">
        <f>(G8-B9)</f>
        <v>0</v>
      </c>
      <c r="C10" s="174"/>
      <c r="D10" s="174"/>
      <c r="E10" s="174"/>
      <c r="F10" s="174"/>
      <c r="G10" s="174">
        <f>ROUND(((ROUND(B10,10)*0)/100),10)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5" t="s">
        <v>146</v>
      </c>
      <c r="B11" s="174"/>
      <c r="C11" s="174"/>
      <c r="D11" s="174"/>
      <c r="E11" s="174"/>
      <c r="F11" s="174"/>
      <c r="G11" s="174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0"/>
      <c r="B12" s="175"/>
      <c r="C12" s="175"/>
      <c r="D12" s="175"/>
      <c r="E12" s="175"/>
      <c r="F12" s="175"/>
      <c r="G12" s="175"/>
    </row>
    <row r="13" spans="1:26">
      <c r="A13" s="10"/>
      <c r="B13" s="175"/>
      <c r="C13" s="175"/>
      <c r="D13" s="175"/>
      <c r="E13" s="175"/>
      <c r="F13" s="175"/>
      <c r="G13" s="175"/>
    </row>
    <row r="14" spans="1:26">
      <c r="A14" s="10"/>
      <c r="B14" s="175"/>
      <c r="C14" s="175"/>
      <c r="D14" s="175"/>
      <c r="E14" s="175"/>
      <c r="F14" s="175"/>
      <c r="G14" s="175"/>
    </row>
    <row r="15" spans="1:26">
      <c r="A15" s="10"/>
      <c r="B15" s="175"/>
      <c r="C15" s="175"/>
      <c r="D15" s="175"/>
      <c r="E15" s="175"/>
      <c r="F15" s="175"/>
      <c r="G15" s="175"/>
    </row>
    <row r="16" spans="1:26">
      <c r="A16" s="10"/>
      <c r="B16" s="175"/>
      <c r="C16" s="175"/>
      <c r="D16" s="175"/>
      <c r="E16" s="175"/>
      <c r="F16" s="175"/>
      <c r="G16" s="175"/>
    </row>
    <row r="17" spans="1:7">
      <c r="A17" s="10"/>
      <c r="B17" s="175"/>
      <c r="C17" s="175"/>
      <c r="D17" s="175"/>
      <c r="E17" s="175"/>
      <c r="F17" s="175"/>
      <c r="G17" s="175"/>
    </row>
    <row r="18" spans="1:7">
      <c r="A18" s="10"/>
      <c r="B18" s="175"/>
      <c r="C18" s="175"/>
      <c r="D18" s="175"/>
      <c r="E18" s="175"/>
      <c r="F18" s="175"/>
      <c r="G18" s="175"/>
    </row>
    <row r="19" spans="1:7">
      <c r="A19" s="10"/>
      <c r="B19" s="175"/>
      <c r="C19" s="175"/>
      <c r="D19" s="175"/>
      <c r="E19" s="175"/>
      <c r="F19" s="175"/>
      <c r="G19" s="175"/>
    </row>
    <row r="20" spans="1:7">
      <c r="A20" s="10"/>
      <c r="B20" s="175"/>
      <c r="C20" s="175"/>
      <c r="D20" s="175"/>
      <c r="E20" s="175"/>
      <c r="F20" s="175"/>
      <c r="G20" s="175"/>
    </row>
    <row r="21" spans="1:7">
      <c r="A21" s="10"/>
      <c r="B21" s="175"/>
      <c r="C21" s="175"/>
      <c r="D21" s="175"/>
      <c r="E21" s="175"/>
      <c r="F21" s="175"/>
      <c r="G21" s="175"/>
    </row>
    <row r="22" spans="1:7">
      <c r="A22" s="10"/>
      <c r="B22" s="175"/>
      <c r="C22" s="175"/>
      <c r="D22" s="175"/>
      <c r="E22" s="175"/>
      <c r="F22" s="175"/>
      <c r="G22" s="175"/>
    </row>
    <row r="23" spans="1:7">
      <c r="A23" s="10"/>
      <c r="B23" s="175"/>
      <c r="C23" s="175"/>
      <c r="D23" s="175"/>
      <c r="E23" s="175"/>
      <c r="F23" s="175"/>
      <c r="G23" s="175"/>
    </row>
    <row r="24" spans="1:7">
      <c r="A24" s="10"/>
      <c r="B24" s="175"/>
      <c r="C24" s="175"/>
      <c r="D24" s="175"/>
      <c r="E24" s="175"/>
      <c r="F24" s="175"/>
      <c r="G24" s="175"/>
    </row>
    <row r="25" spans="1:7">
      <c r="A25" s="10"/>
      <c r="B25" s="175"/>
      <c r="C25" s="175"/>
      <c r="D25" s="175"/>
      <c r="E25" s="175"/>
      <c r="F25" s="175"/>
      <c r="G25" s="175"/>
    </row>
    <row r="26" spans="1:7">
      <c r="A26" s="10"/>
      <c r="B26" s="175"/>
      <c r="C26" s="175"/>
      <c r="D26" s="175"/>
      <c r="E26" s="175"/>
      <c r="F26" s="175"/>
      <c r="G26" s="175"/>
    </row>
    <row r="27" spans="1:7">
      <c r="A27" s="10"/>
      <c r="B27" s="175"/>
      <c r="C27" s="175"/>
      <c r="D27" s="175"/>
      <c r="E27" s="175"/>
      <c r="F27" s="175"/>
      <c r="G27" s="175"/>
    </row>
    <row r="28" spans="1:7">
      <c r="A28" s="10"/>
      <c r="B28" s="175"/>
      <c r="C28" s="175"/>
      <c r="D28" s="175"/>
      <c r="E28" s="175"/>
      <c r="F28" s="175"/>
      <c r="G28" s="175"/>
    </row>
    <row r="29" spans="1:7">
      <c r="A29" s="10"/>
      <c r="B29" s="175"/>
      <c r="C29" s="175"/>
      <c r="D29" s="175"/>
      <c r="E29" s="175"/>
      <c r="F29" s="175"/>
      <c r="G29" s="175"/>
    </row>
    <row r="30" spans="1:7">
      <c r="A30" s="10"/>
      <c r="B30" s="175"/>
      <c r="C30" s="175"/>
      <c r="D30" s="175"/>
      <c r="E30" s="175"/>
      <c r="F30" s="175"/>
      <c r="G30" s="175"/>
    </row>
    <row r="31" spans="1:7">
      <c r="A31" s="10"/>
      <c r="B31" s="175"/>
      <c r="C31" s="175"/>
      <c r="D31" s="175"/>
      <c r="E31" s="175"/>
      <c r="F31" s="175"/>
      <c r="G31" s="175"/>
    </row>
    <row r="32" spans="1:7">
      <c r="A32" s="10"/>
      <c r="B32" s="175"/>
      <c r="C32" s="175"/>
      <c r="D32" s="175"/>
      <c r="E32" s="175"/>
      <c r="F32" s="175"/>
      <c r="G32" s="175"/>
    </row>
    <row r="33" spans="1:7">
      <c r="A33" s="10"/>
      <c r="B33" s="175"/>
      <c r="C33" s="175"/>
      <c r="D33" s="175"/>
      <c r="E33" s="175"/>
      <c r="F33" s="175"/>
      <c r="G33" s="175"/>
    </row>
    <row r="34" spans="1:7">
      <c r="A34" s="1"/>
      <c r="B34" s="149"/>
      <c r="C34" s="149"/>
      <c r="D34" s="149"/>
      <c r="E34" s="149"/>
      <c r="F34" s="149"/>
      <c r="G34" s="149"/>
    </row>
    <row r="35" spans="1:7">
      <c r="A35" s="1"/>
      <c r="B35" s="149"/>
      <c r="C35" s="149"/>
      <c r="D35" s="149"/>
      <c r="E35" s="149"/>
      <c r="F35" s="149"/>
      <c r="G35" s="149"/>
    </row>
    <row r="36" spans="1:7">
      <c r="A36" s="1"/>
      <c r="B36" s="149"/>
      <c r="C36" s="149"/>
      <c r="D36" s="149"/>
      <c r="E36" s="149"/>
      <c r="F36" s="149"/>
      <c r="G36" s="149"/>
    </row>
    <row r="37" spans="1:7">
      <c r="A37" s="1"/>
      <c r="B37" s="149"/>
      <c r="C37" s="149"/>
      <c r="D37" s="149"/>
      <c r="E37" s="149"/>
      <c r="F37" s="149"/>
      <c r="G37" s="149"/>
    </row>
    <row r="38" spans="1:7">
      <c r="A38" s="1"/>
      <c r="B38" s="149"/>
      <c r="C38" s="149"/>
      <c r="D38" s="149"/>
      <c r="E38" s="149"/>
      <c r="F38" s="149"/>
      <c r="G38" s="149"/>
    </row>
    <row r="39" spans="1:7">
      <c r="A39" s="1"/>
      <c r="B39" s="149"/>
      <c r="C39" s="149"/>
      <c r="D39" s="149"/>
      <c r="E39" s="149"/>
      <c r="F39" s="149"/>
      <c r="G39" s="149"/>
    </row>
    <row r="40" spans="1:7">
      <c r="A40" s="1"/>
      <c r="B40" s="149"/>
      <c r="C40" s="149"/>
      <c r="D40" s="149"/>
      <c r="E40" s="149"/>
      <c r="F40" s="149"/>
      <c r="G40" s="149"/>
    </row>
    <row r="41" spans="1:7">
      <c r="A41" s="1"/>
      <c r="B41" s="149"/>
      <c r="C41" s="149"/>
      <c r="D41" s="149"/>
      <c r="E41" s="149"/>
      <c r="F41" s="149"/>
      <c r="G41" s="149"/>
    </row>
    <row r="42" spans="1:7">
      <c r="A42" s="1"/>
      <c r="B42" s="149"/>
      <c r="C42" s="149"/>
      <c r="D42" s="149"/>
      <c r="E42" s="149"/>
      <c r="F42" s="149"/>
      <c r="G42" s="149"/>
    </row>
    <row r="43" spans="1:7">
      <c r="A43" s="1"/>
      <c r="B43" s="149"/>
      <c r="C43" s="149"/>
      <c r="D43" s="149"/>
      <c r="E43" s="149"/>
      <c r="F43" s="149"/>
      <c r="G43" s="149"/>
    </row>
    <row r="44" spans="1:7">
      <c r="A44" s="1"/>
      <c r="B44" s="149"/>
      <c r="C44" s="149"/>
      <c r="D44" s="149"/>
      <c r="E44" s="149"/>
      <c r="F44" s="149"/>
      <c r="G44" s="149"/>
    </row>
    <row r="45" spans="1:7">
      <c r="A45" s="1"/>
      <c r="B45" s="149"/>
      <c r="C45" s="149"/>
      <c r="D45" s="149"/>
      <c r="E45" s="149"/>
      <c r="F45" s="149"/>
      <c r="G45" s="149"/>
    </row>
    <row r="46" spans="1:7">
      <c r="A46" s="1"/>
      <c r="B46" s="149"/>
      <c r="C46" s="149"/>
      <c r="D46" s="149"/>
      <c r="E46" s="149"/>
      <c r="F46" s="149"/>
      <c r="G46" s="149"/>
    </row>
    <row r="47" spans="1:7">
      <c r="A47" s="1"/>
      <c r="B47" s="149"/>
      <c r="C47" s="149"/>
      <c r="D47" s="149"/>
      <c r="E47" s="149"/>
      <c r="F47" s="149"/>
      <c r="G47" s="149"/>
    </row>
    <row r="48" spans="1:7">
      <c r="A48" s="1"/>
      <c r="B48" s="149"/>
      <c r="C48" s="149"/>
      <c r="D48" s="149"/>
      <c r="E48" s="149"/>
      <c r="F48" s="149"/>
      <c r="G48" s="149"/>
    </row>
    <row r="49" spans="1:7">
      <c r="A49" s="1"/>
      <c r="B49" s="149"/>
      <c r="C49" s="149"/>
      <c r="D49" s="149"/>
      <c r="E49" s="149"/>
      <c r="F49" s="149"/>
      <c r="G49" s="149"/>
    </row>
    <row r="50" spans="1:7">
      <c r="A50" s="1"/>
      <c r="B50" s="149"/>
      <c r="C50" s="149"/>
      <c r="D50" s="149"/>
      <c r="E50" s="149"/>
      <c r="F50" s="149"/>
      <c r="G50" s="149"/>
    </row>
    <row r="51" spans="1:7">
      <c r="B51" s="170"/>
      <c r="C51" s="170"/>
      <c r="D51" s="170"/>
      <c r="E51" s="170"/>
      <c r="F51" s="170"/>
      <c r="G51" s="170"/>
    </row>
    <row r="52" spans="1:7">
      <c r="B52" s="170"/>
      <c r="C52" s="170"/>
      <c r="D52" s="170"/>
      <c r="E52" s="170"/>
      <c r="F52" s="170"/>
      <c r="G52" s="170"/>
    </row>
    <row r="53" spans="1:7">
      <c r="B53" s="170"/>
      <c r="C53" s="170"/>
      <c r="D53" s="170"/>
      <c r="E53" s="170"/>
      <c r="F53" s="170"/>
      <c r="G53" s="170"/>
    </row>
    <row r="54" spans="1:7">
      <c r="B54" s="170"/>
      <c r="C54" s="170"/>
      <c r="D54" s="170"/>
      <c r="E54" s="170"/>
      <c r="F54" s="170"/>
      <c r="G54" s="170"/>
    </row>
    <row r="55" spans="1:7">
      <c r="B55" s="170"/>
      <c r="C55" s="170"/>
      <c r="D55" s="170"/>
      <c r="E55" s="170"/>
      <c r="F55" s="170"/>
      <c r="G55" s="170"/>
    </row>
    <row r="56" spans="1:7">
      <c r="B56" s="170"/>
      <c r="C56" s="170"/>
      <c r="D56" s="170"/>
      <c r="E56" s="170"/>
      <c r="F56" s="170"/>
      <c r="G56" s="170"/>
    </row>
    <row r="57" spans="1:7">
      <c r="B57" s="170"/>
      <c r="C57" s="170"/>
      <c r="D57" s="170"/>
      <c r="E57" s="170"/>
      <c r="F57" s="170"/>
      <c r="G57" s="170"/>
    </row>
    <row r="58" spans="1:7">
      <c r="B58" s="170"/>
      <c r="C58" s="170"/>
      <c r="D58" s="170"/>
      <c r="E58" s="170"/>
      <c r="F58" s="170"/>
      <c r="G58" s="170"/>
    </row>
    <row r="59" spans="1:7">
      <c r="B59" s="170"/>
      <c r="C59" s="170"/>
      <c r="D59" s="170"/>
      <c r="E59" s="170"/>
      <c r="F59" s="170"/>
      <c r="G59" s="170"/>
    </row>
    <row r="60" spans="1:7">
      <c r="B60" s="170"/>
      <c r="C60" s="170"/>
      <c r="D60" s="170"/>
      <c r="E60" s="170"/>
      <c r="F60" s="170"/>
      <c r="G60" s="170"/>
    </row>
    <row r="61" spans="1:7">
      <c r="B61" s="170"/>
      <c r="C61" s="170"/>
      <c r="D61" s="170"/>
      <c r="E61" s="170"/>
      <c r="F61" s="170"/>
      <c r="G61" s="170"/>
    </row>
    <row r="62" spans="1:7">
      <c r="B62" s="170"/>
      <c r="C62" s="170"/>
      <c r="D62" s="170"/>
      <c r="E62" s="170"/>
      <c r="F62" s="170"/>
      <c r="G62" s="170"/>
    </row>
    <row r="63" spans="1:7">
      <c r="B63" s="170"/>
      <c r="C63" s="170"/>
      <c r="D63" s="170"/>
      <c r="E63" s="170"/>
      <c r="F63" s="170"/>
      <c r="G63" s="170"/>
    </row>
    <row r="64" spans="1:7">
      <c r="B64" s="170"/>
      <c r="C64" s="170"/>
      <c r="D64" s="170"/>
      <c r="E64" s="170"/>
      <c r="F64" s="170"/>
      <c r="G64" s="170"/>
    </row>
    <row r="65" spans="2:7">
      <c r="B65" s="170"/>
      <c r="C65" s="170"/>
      <c r="D65" s="170"/>
      <c r="E65" s="170"/>
      <c r="F65" s="170"/>
      <c r="G65" s="170"/>
    </row>
    <row r="66" spans="2:7">
      <c r="B66" s="170"/>
      <c r="C66" s="170"/>
      <c r="D66" s="170"/>
      <c r="E66" s="170"/>
      <c r="F66" s="170"/>
      <c r="G66" s="170"/>
    </row>
    <row r="67" spans="2:7">
      <c r="B67" s="170"/>
      <c r="C67" s="170"/>
      <c r="D67" s="170"/>
      <c r="E67" s="170"/>
      <c r="F67" s="170"/>
      <c r="G67" s="170"/>
    </row>
    <row r="68" spans="2:7">
      <c r="B68" s="170"/>
      <c r="C68" s="170"/>
      <c r="D68" s="170"/>
      <c r="E68" s="170"/>
      <c r="F68" s="170"/>
      <c r="G68" s="170"/>
    </row>
    <row r="69" spans="2:7">
      <c r="B69" s="170"/>
      <c r="C69" s="170"/>
      <c r="D69" s="170"/>
      <c r="E69" s="170"/>
      <c r="F69" s="170"/>
      <c r="G69" s="170"/>
    </row>
    <row r="70" spans="2:7">
      <c r="B70" s="170"/>
      <c r="C70" s="170"/>
      <c r="D70" s="170"/>
      <c r="E70" s="170"/>
      <c r="F70" s="170"/>
      <c r="G70" s="170"/>
    </row>
    <row r="71" spans="2:7">
      <c r="B71" s="170"/>
      <c r="C71" s="170"/>
      <c r="D71" s="170"/>
      <c r="E71" s="170"/>
      <c r="F71" s="170"/>
      <c r="G71" s="170"/>
    </row>
    <row r="72" spans="2:7">
      <c r="B72" s="170"/>
      <c r="C72" s="170"/>
      <c r="D72" s="170"/>
      <c r="E72" s="170"/>
      <c r="F72" s="170"/>
      <c r="G72" s="170"/>
    </row>
    <row r="73" spans="2:7">
      <c r="B73" s="170"/>
      <c r="C73" s="170"/>
      <c r="D73" s="170"/>
      <c r="E73" s="170"/>
      <c r="F73" s="170"/>
      <c r="G73" s="170"/>
    </row>
    <row r="74" spans="2:7">
      <c r="B74" s="170"/>
      <c r="C74" s="170"/>
      <c r="D74" s="170"/>
      <c r="E74" s="170"/>
      <c r="F74" s="170"/>
      <c r="G74" s="170"/>
    </row>
    <row r="75" spans="2:7">
      <c r="B75" s="170"/>
      <c r="C75" s="170"/>
      <c r="D75" s="170"/>
      <c r="E75" s="170"/>
      <c r="F75" s="170"/>
      <c r="G75" s="170"/>
    </row>
    <row r="76" spans="2:7">
      <c r="B76" s="170"/>
      <c r="C76" s="170"/>
      <c r="D76" s="170"/>
      <c r="E76" s="170"/>
      <c r="F76" s="170"/>
      <c r="G76" s="170"/>
    </row>
    <row r="77" spans="2:7">
      <c r="B77" s="170"/>
      <c r="C77" s="170"/>
      <c r="D77" s="170"/>
      <c r="E77" s="170"/>
      <c r="F77" s="170"/>
      <c r="G77" s="170"/>
    </row>
    <row r="78" spans="2:7">
      <c r="B78" s="170"/>
      <c r="C78" s="170"/>
      <c r="D78" s="170"/>
      <c r="E78" s="170"/>
      <c r="F78" s="170"/>
      <c r="G78" s="170"/>
    </row>
    <row r="79" spans="2:7">
      <c r="B79" s="170"/>
      <c r="C79" s="170"/>
      <c r="D79" s="170"/>
      <c r="E79" s="170"/>
      <c r="F79" s="170"/>
      <c r="G79" s="170"/>
    </row>
    <row r="80" spans="2:7">
      <c r="B80" s="170"/>
      <c r="C80" s="170"/>
      <c r="D80" s="170"/>
      <c r="E80" s="170"/>
      <c r="F80" s="170"/>
      <c r="G80" s="170"/>
    </row>
    <row r="81" spans="2:7">
      <c r="B81" s="170"/>
      <c r="C81" s="170"/>
      <c r="D81" s="170"/>
      <c r="E81" s="170"/>
      <c r="F81" s="170"/>
      <c r="G81" s="170"/>
    </row>
    <row r="82" spans="2:7">
      <c r="B82" s="170"/>
      <c r="C82" s="170"/>
      <c r="D82" s="170"/>
      <c r="E82" s="170"/>
      <c r="F82" s="170"/>
      <c r="G82" s="170"/>
    </row>
    <row r="83" spans="2:7">
      <c r="B83" s="170"/>
      <c r="C83" s="170"/>
      <c r="D83" s="170"/>
      <c r="E83" s="170"/>
      <c r="F83" s="170"/>
      <c r="G83" s="170"/>
    </row>
    <row r="84" spans="2:7">
      <c r="B84" s="170"/>
      <c r="C84" s="170"/>
      <c r="D84" s="170"/>
      <c r="E84" s="170"/>
      <c r="F84" s="170"/>
      <c r="G84" s="170"/>
    </row>
    <row r="85" spans="2:7">
      <c r="B85" s="170"/>
      <c r="C85" s="170"/>
      <c r="D85" s="170"/>
      <c r="E85" s="170"/>
      <c r="F85" s="170"/>
      <c r="G85" s="170"/>
    </row>
    <row r="86" spans="2:7">
      <c r="B86" s="170"/>
      <c r="C86" s="170"/>
      <c r="D86" s="170"/>
      <c r="E86" s="170"/>
      <c r="F86" s="170"/>
      <c r="G86" s="170"/>
    </row>
    <row r="87" spans="2:7">
      <c r="B87" s="170"/>
      <c r="C87" s="170"/>
      <c r="D87" s="170"/>
      <c r="E87" s="170"/>
      <c r="F87" s="170"/>
      <c r="G87" s="170"/>
    </row>
    <row r="88" spans="2:7">
      <c r="B88" s="170"/>
      <c r="C88" s="170"/>
      <c r="D88" s="170"/>
      <c r="E88" s="170"/>
      <c r="F88" s="170"/>
      <c r="G88" s="170"/>
    </row>
    <row r="89" spans="2:7">
      <c r="B89" s="170"/>
      <c r="C89" s="170"/>
      <c r="D89" s="170"/>
      <c r="E89" s="170"/>
      <c r="F89" s="170"/>
      <c r="G89" s="170"/>
    </row>
    <row r="90" spans="2:7">
      <c r="B90" s="170"/>
      <c r="C90" s="170"/>
      <c r="D90" s="170"/>
      <c r="E90" s="170"/>
      <c r="F90" s="170"/>
      <c r="G90" s="170"/>
    </row>
    <row r="91" spans="2:7">
      <c r="B91" s="170"/>
      <c r="C91" s="170"/>
      <c r="D91" s="170"/>
      <c r="E91" s="170"/>
      <c r="F91" s="170"/>
      <c r="G91" s="170"/>
    </row>
    <row r="92" spans="2:7">
      <c r="B92" s="170"/>
      <c r="C92" s="170"/>
      <c r="D92" s="170"/>
      <c r="E92" s="170"/>
      <c r="F92" s="170"/>
      <c r="G92" s="170"/>
    </row>
    <row r="93" spans="2:7">
      <c r="B93" s="170"/>
      <c r="C93" s="170"/>
      <c r="D93" s="170"/>
      <c r="E93" s="170"/>
      <c r="F93" s="170"/>
      <c r="G93" s="170"/>
    </row>
    <row r="94" spans="2:7">
      <c r="B94" s="170"/>
      <c r="C94" s="170"/>
      <c r="D94" s="170"/>
      <c r="E94" s="170"/>
      <c r="F94" s="170"/>
      <c r="G94" s="170"/>
    </row>
    <row r="95" spans="2:7">
      <c r="B95" s="170"/>
      <c r="C95" s="170"/>
      <c r="D95" s="170"/>
      <c r="E95" s="170"/>
      <c r="F95" s="170"/>
      <c r="G95" s="170"/>
    </row>
    <row r="96" spans="2:7">
      <c r="B96" s="170"/>
      <c r="C96" s="170"/>
      <c r="D96" s="170"/>
      <c r="E96" s="170"/>
      <c r="F96" s="170"/>
      <c r="G96" s="170"/>
    </row>
    <row r="97" spans="2:7">
      <c r="B97" s="170"/>
      <c r="C97" s="170"/>
      <c r="D97" s="170"/>
      <c r="E97" s="170"/>
      <c r="F97" s="170"/>
      <c r="G97" s="170"/>
    </row>
    <row r="98" spans="2:7">
      <c r="B98" s="170"/>
      <c r="C98" s="170"/>
      <c r="D98" s="170"/>
      <c r="E98" s="170"/>
      <c r="F98" s="170"/>
      <c r="G98" s="170"/>
    </row>
    <row r="99" spans="2:7">
      <c r="B99" s="170"/>
      <c r="C99" s="170"/>
      <c r="D99" s="170"/>
      <c r="E99" s="170"/>
      <c r="F99" s="170"/>
      <c r="G99" s="170"/>
    </row>
    <row r="100" spans="2:7">
      <c r="B100" s="170"/>
      <c r="C100" s="170"/>
      <c r="D100" s="170"/>
      <c r="E100" s="170"/>
      <c r="F100" s="170"/>
      <c r="G100" s="170"/>
    </row>
    <row r="101" spans="2:7">
      <c r="B101" s="170"/>
      <c r="C101" s="170"/>
      <c r="D101" s="170"/>
      <c r="E101" s="170"/>
      <c r="F101" s="170"/>
      <c r="G101" s="170"/>
    </row>
    <row r="102" spans="2:7">
      <c r="B102" s="170"/>
      <c r="C102" s="170"/>
      <c r="D102" s="170"/>
      <c r="E102" s="170"/>
      <c r="F102" s="170"/>
      <c r="G102" s="170"/>
    </row>
    <row r="103" spans="2:7">
      <c r="B103" s="170"/>
      <c r="C103" s="170"/>
      <c r="D103" s="170"/>
      <c r="E103" s="170"/>
      <c r="F103" s="170"/>
      <c r="G103" s="170"/>
    </row>
  </sheetData>
  <printOptions horizontalCentered="1"/>
  <pageMargins left="0.7" right="0.7" top="0.75" bottom="0.75" header="0.3" footer="0.3"/>
  <pageSetup paperSize="9" scale="1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opLeftCell="A4" workbookViewId="0">
      <selection activeCell="J29" sqref="J29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40" t="s">
        <v>15</v>
      </c>
      <c r="C3" s="41"/>
      <c r="D3" s="42"/>
      <c r="E3" s="42"/>
      <c r="F3" s="42"/>
      <c r="G3" s="44" t="s">
        <v>14</v>
      </c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>
      <c r="A5" s="11"/>
      <c r="B5" s="45" t="s">
        <v>16</v>
      </c>
      <c r="C5" s="20"/>
      <c r="D5" s="17"/>
      <c r="E5" s="17"/>
      <c r="F5" s="44" t="s">
        <v>17</v>
      </c>
      <c r="G5" s="17"/>
      <c r="H5" s="17"/>
      <c r="I5" s="46" t="s">
        <v>18</v>
      </c>
      <c r="J5" s="47" t="s">
        <v>19</v>
      </c>
    </row>
    <row r="6" spans="1:23" ht="18" customHeight="1" thickTop="1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23" ht="18" customHeight="1">
      <c r="A8" s="11"/>
      <c r="B8" s="45" t="s">
        <v>23</v>
      </c>
      <c r="C8" s="20"/>
      <c r="D8" s="17"/>
      <c r="E8" s="17"/>
      <c r="F8" s="17"/>
      <c r="G8" s="44" t="s">
        <v>21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4" t="s">
        <v>22</v>
      </c>
      <c r="H9" s="17"/>
      <c r="I9" s="28"/>
      <c r="J9" s="32"/>
    </row>
    <row r="10" spans="1:23" ht="18" customHeight="1">
      <c r="A10" s="11"/>
      <c r="B10" s="45" t="s">
        <v>24</v>
      </c>
      <c r="C10" s="20"/>
      <c r="D10" s="17"/>
      <c r="E10" s="17"/>
      <c r="F10" s="17"/>
      <c r="G10" s="44" t="s">
        <v>21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4" t="s">
        <v>22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25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23" ht="18" customHeight="1">
      <c r="A16" s="11"/>
      <c r="B16" s="94">
        <v>1</v>
      </c>
      <c r="C16" s="95" t="s">
        <v>26</v>
      </c>
      <c r="D16" s="96">
        <f>'Rekap 8869'!B14</f>
        <v>0</v>
      </c>
      <c r="E16" s="97">
        <f>'Rekap 8869'!C14</f>
        <v>0</v>
      </c>
      <c r="F16" s="106">
        <f>'Rekap 8869'!D14</f>
        <v>0</v>
      </c>
      <c r="G16" s="60">
        <v>6</v>
      </c>
      <c r="H16" s="115" t="s">
        <v>32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27</v>
      </c>
      <c r="D17" s="78">
        <f>'Rekap 8869'!B19</f>
        <v>0</v>
      </c>
      <c r="E17" s="76">
        <f>'Rekap 8869'!C19</f>
        <v>0</v>
      </c>
      <c r="F17" s="81">
        <f>'Rekap 8869'!D19</f>
        <v>0</v>
      </c>
      <c r="G17" s="61">
        <v>7</v>
      </c>
      <c r="H17" s="116" t="s">
        <v>33</v>
      </c>
      <c r="I17" s="129"/>
      <c r="J17" s="127">
        <f>'SO 8869'!Z77</f>
        <v>0</v>
      </c>
    </row>
    <row r="18" spans="1:26" ht="18" customHeight="1">
      <c r="A18" s="11"/>
      <c r="B18" s="68">
        <v>3</v>
      </c>
      <c r="C18" s="72" t="s">
        <v>28</v>
      </c>
      <c r="D18" s="79"/>
      <c r="E18" s="77"/>
      <c r="F18" s="82"/>
      <c r="G18" s="61">
        <v>8</v>
      </c>
      <c r="H18" s="116" t="s">
        <v>34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26" ht="18" customHeight="1" thickTop="1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42</v>
      </c>
      <c r="D22" s="87"/>
      <c r="E22" s="89" t="s">
        <v>45</v>
      </c>
      <c r="F22" s="81">
        <f>((F16*U22*0)+(F17*V22*0)+(F18*W22*0))/100</f>
        <v>0</v>
      </c>
      <c r="G22" s="60">
        <v>16</v>
      </c>
      <c r="H22" s="115" t="s">
        <v>48</v>
      </c>
      <c r="I22" s="130" t="s">
        <v>45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43</v>
      </c>
      <c r="D23" s="66"/>
      <c r="E23" s="89" t="s">
        <v>46</v>
      </c>
      <c r="F23" s="82">
        <f>((F16*U23*0)+(F17*V23*0)+(F18*W23*0))/100</f>
        <v>0</v>
      </c>
      <c r="G23" s="61">
        <v>17</v>
      </c>
      <c r="H23" s="116" t="s">
        <v>49</v>
      </c>
      <c r="I23" s="130" t="s">
        <v>45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44</v>
      </c>
      <c r="D24" s="66"/>
      <c r="E24" s="89" t="s">
        <v>45</v>
      </c>
      <c r="F24" s="82">
        <f>((F16*U24*0)+(F17*V24*0)+(F18*W24*0))/100</f>
        <v>0</v>
      </c>
      <c r="G24" s="61">
        <v>18</v>
      </c>
      <c r="H24" s="116" t="s">
        <v>50</v>
      </c>
      <c r="I24" s="130" t="s">
        <v>46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J28-SUM('SO 8869'!K9:'SO 8869'!K77)</f>
        <v>0</v>
      </c>
      <c r="J29" s="119">
        <f>ROUND(((ROUND(I29,10)*20)/100),10)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SUM('SO 8869'!K9:'SO 8869'!K77)</f>
        <v>0</v>
      </c>
      <c r="J30" s="120">
        <f>ROUND(((ROUND(I30,10)*0)/100),10)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29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40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54</v>
      </c>
      <c r="E33" s="15"/>
      <c r="F33" s="103"/>
      <c r="G33" s="111">
        <v>26</v>
      </c>
      <c r="H33" s="142" t="s">
        <v>55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63.75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C12" sqref="C12"/>
    </sheetView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5" t="s">
        <v>20</v>
      </c>
      <c r="B1" s="144"/>
      <c r="C1" s="144"/>
      <c r="D1" s="145" t="s">
        <v>17</v>
      </c>
      <c r="E1" s="144"/>
      <c r="F1" s="144"/>
      <c r="W1">
        <v>30.126000000000001</v>
      </c>
    </row>
    <row r="2" spans="1:26">
      <c r="A2" s="145" t="s">
        <v>24</v>
      </c>
      <c r="B2" s="144"/>
      <c r="C2" s="144"/>
      <c r="D2" s="145" t="s">
        <v>14</v>
      </c>
      <c r="E2" s="144"/>
      <c r="F2" s="144"/>
    </row>
    <row r="3" spans="1:26">
      <c r="A3" s="145" t="s">
        <v>23</v>
      </c>
      <c r="B3" s="144"/>
      <c r="C3" s="144"/>
      <c r="D3" s="145" t="s">
        <v>60</v>
      </c>
      <c r="E3" s="144"/>
      <c r="F3" s="144"/>
    </row>
    <row r="4" spans="1:26">
      <c r="A4" s="144"/>
      <c r="B4" s="144"/>
      <c r="C4" s="144"/>
      <c r="D4" s="144"/>
      <c r="E4" s="144"/>
      <c r="F4" s="144"/>
    </row>
    <row r="5" spans="1:26">
      <c r="A5" s="145" t="s">
        <v>1</v>
      </c>
      <c r="B5" s="144"/>
      <c r="C5" s="144"/>
      <c r="D5" s="144"/>
      <c r="E5" s="144"/>
      <c r="F5" s="144"/>
    </row>
    <row r="6" spans="1:26">
      <c r="A6" s="145" t="s">
        <v>15</v>
      </c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61</v>
      </c>
      <c r="B8" s="144"/>
      <c r="C8" s="144"/>
      <c r="D8" s="144"/>
      <c r="E8" s="144"/>
      <c r="F8" s="144"/>
    </row>
    <row r="9" spans="1:26">
      <c r="A9" s="147" t="s">
        <v>57</v>
      </c>
      <c r="B9" s="147" t="s">
        <v>51</v>
      </c>
      <c r="C9" s="147" t="s">
        <v>52</v>
      </c>
      <c r="D9" s="147" t="s">
        <v>29</v>
      </c>
      <c r="E9" s="147" t="s">
        <v>58</v>
      </c>
      <c r="F9" s="147" t="s">
        <v>59</v>
      </c>
    </row>
    <row r="10" spans="1:26">
      <c r="A10" s="154" t="s">
        <v>62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63</v>
      </c>
      <c r="B11" s="157">
        <f>'SO 8869'!L23</f>
        <v>0</v>
      </c>
      <c r="C11" s="157">
        <f>'SO 8869'!M23</f>
        <v>0</v>
      </c>
      <c r="D11" s="157">
        <f>'SO 8869'!I23</f>
        <v>0</v>
      </c>
      <c r="E11" s="158">
        <f>'SO 8869'!P23</f>
        <v>13.064</v>
      </c>
      <c r="F11" s="158">
        <f>'SO 8869'!S23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56" t="s">
        <v>64</v>
      </c>
      <c r="B12" s="157">
        <f>'SO 8869'!L50</f>
        <v>0</v>
      </c>
      <c r="C12" s="157">
        <f>'SO 8869'!M50</f>
        <v>0</v>
      </c>
      <c r="D12" s="157">
        <f>'SO 8869'!I50</f>
        <v>0</v>
      </c>
      <c r="E12" s="158">
        <f>'SO 8869'!P50</f>
        <v>1E-3</v>
      </c>
      <c r="F12" s="158">
        <f>'SO 8869'!S50</f>
        <v>13.445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56" t="s">
        <v>65</v>
      </c>
      <c r="B13" s="157">
        <f>'SO 8869'!L54</f>
        <v>0</v>
      </c>
      <c r="C13" s="157">
        <f>'SO 8869'!M54</f>
        <v>0</v>
      </c>
      <c r="D13" s="157">
        <f>'SO 8869'!I54</f>
        <v>0</v>
      </c>
      <c r="E13" s="158">
        <f>'SO 8869'!P54</f>
        <v>0</v>
      </c>
      <c r="F13" s="158">
        <f>'SO 8869'!S54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>
      <c r="A14" s="2" t="s">
        <v>62</v>
      </c>
      <c r="B14" s="159">
        <f>'SO 8869'!L56</f>
        <v>0</v>
      </c>
      <c r="C14" s="159">
        <f>'SO 8869'!M56</f>
        <v>0</v>
      </c>
      <c r="D14" s="159">
        <f>'SO 8869'!I56</f>
        <v>0</v>
      </c>
      <c r="E14" s="160">
        <f>'SO 8869'!P56</f>
        <v>13.065</v>
      </c>
      <c r="F14" s="160">
        <f>'SO 8869'!S56</f>
        <v>13.445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"/>
      <c r="B15" s="149"/>
      <c r="C15" s="149"/>
      <c r="D15" s="149"/>
      <c r="E15" s="148"/>
      <c r="F15" s="148"/>
    </row>
    <row r="16" spans="1:26">
      <c r="A16" s="2" t="s">
        <v>66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>
      <c r="A17" s="156" t="s">
        <v>67</v>
      </c>
      <c r="B17" s="157">
        <f>'SO 8869'!L68</f>
        <v>0</v>
      </c>
      <c r="C17" s="157">
        <f>'SO 8869'!M68</f>
        <v>0</v>
      </c>
      <c r="D17" s="157">
        <f>'SO 8869'!I68</f>
        <v>0</v>
      </c>
      <c r="E17" s="158">
        <f>'SO 8869'!P68</f>
        <v>0</v>
      </c>
      <c r="F17" s="158">
        <f>'SO 8869'!S68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>
      <c r="A18" s="156" t="s">
        <v>68</v>
      </c>
      <c r="B18" s="157">
        <f>'SO 8869'!L74</f>
        <v>0</v>
      </c>
      <c r="C18" s="157">
        <f>'SO 8869'!M74</f>
        <v>0</v>
      </c>
      <c r="D18" s="157">
        <f>'SO 8869'!I74</f>
        <v>0</v>
      </c>
      <c r="E18" s="158">
        <f>'SO 8869'!P74</f>
        <v>2.1000000000000001E-2</v>
      </c>
      <c r="F18" s="158">
        <f>'SO 8869'!S74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>
      <c r="A19" s="2" t="s">
        <v>66</v>
      </c>
      <c r="B19" s="159">
        <f>'SO 8869'!L76</f>
        <v>0</v>
      </c>
      <c r="C19" s="159">
        <f>'SO 8869'!M76</f>
        <v>0</v>
      </c>
      <c r="D19" s="159">
        <f>'SO 8869'!I76</f>
        <v>0</v>
      </c>
      <c r="E19" s="160">
        <f>'SO 8869'!P76</f>
        <v>2.1000000000000001E-2</v>
      </c>
      <c r="F19" s="160">
        <f>'SO 8869'!S76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>
      <c r="A20" s="1"/>
      <c r="B20" s="149"/>
      <c r="C20" s="149"/>
      <c r="D20" s="149"/>
      <c r="E20" s="148"/>
      <c r="F20" s="148"/>
    </row>
    <row r="21" spans="1:26">
      <c r="A21" s="2" t="s">
        <v>69</v>
      </c>
      <c r="B21" s="159">
        <f>'SO 8869'!L77</f>
        <v>0</v>
      </c>
      <c r="C21" s="159">
        <f>'SO 8869'!M77</f>
        <v>0</v>
      </c>
      <c r="D21" s="159">
        <f>'SO 8869'!I77</f>
        <v>0</v>
      </c>
      <c r="E21" s="160">
        <f>'SO 8869'!P77</f>
        <v>13.086</v>
      </c>
      <c r="F21" s="160">
        <f>'SO 8869'!S77</f>
        <v>13.445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>
      <c r="A22" s="1"/>
      <c r="B22" s="149"/>
      <c r="C22" s="149"/>
      <c r="D22" s="149"/>
      <c r="E22" s="148"/>
      <c r="F22" s="148"/>
    </row>
    <row r="23" spans="1:26">
      <c r="A23" s="1"/>
      <c r="B23" s="149"/>
      <c r="C23" s="149"/>
      <c r="D23" s="149"/>
      <c r="E23" s="148"/>
      <c r="F23" s="148"/>
    </row>
    <row r="24" spans="1:26">
      <c r="A24" s="1"/>
      <c r="B24" s="149"/>
      <c r="C24" s="149"/>
      <c r="D24" s="149"/>
      <c r="E24" s="148"/>
      <c r="F24" s="148"/>
    </row>
    <row r="25" spans="1:26">
      <c r="A25" s="1"/>
      <c r="B25" s="149"/>
      <c r="C25" s="149"/>
      <c r="D25" s="149"/>
      <c r="E25" s="148"/>
      <c r="F25" s="148"/>
    </row>
    <row r="26" spans="1:26">
      <c r="A26" s="1"/>
      <c r="B26" s="149"/>
      <c r="C26" s="149"/>
      <c r="D26" s="149"/>
      <c r="E26" s="148"/>
      <c r="F26" s="148"/>
    </row>
    <row r="27" spans="1:26">
      <c r="A27" s="1"/>
      <c r="B27" s="149"/>
      <c r="C27" s="149"/>
      <c r="D27" s="149"/>
      <c r="E27" s="148"/>
      <c r="F27" s="148"/>
    </row>
    <row r="28" spans="1:26">
      <c r="A28" s="1"/>
      <c r="B28" s="149"/>
      <c r="C28" s="149"/>
      <c r="D28" s="149"/>
      <c r="E28" s="148"/>
      <c r="F28" s="148"/>
    </row>
    <row r="29" spans="1:26">
      <c r="A29" s="1"/>
      <c r="B29" s="149"/>
      <c r="C29" s="149"/>
      <c r="D29" s="149"/>
      <c r="E29" s="148"/>
      <c r="F29" s="148"/>
    </row>
    <row r="30" spans="1:26">
      <c r="A30" s="1"/>
      <c r="B30" s="149"/>
      <c r="C30" s="149"/>
      <c r="D30" s="149"/>
      <c r="E30" s="148"/>
      <c r="F30" s="148"/>
    </row>
    <row r="31" spans="1:26">
      <c r="A31" s="1"/>
      <c r="B31" s="149"/>
      <c r="C31" s="149"/>
      <c r="D31" s="149"/>
      <c r="E31" s="148"/>
      <c r="F31" s="148"/>
    </row>
    <row r="32" spans="1:26">
      <c r="A32" s="1"/>
      <c r="B32" s="149"/>
      <c r="C32" s="149"/>
      <c r="D32" s="149"/>
      <c r="E32" s="148"/>
      <c r="F32" s="148"/>
    </row>
    <row r="33" spans="1:6">
      <c r="A33" s="1"/>
      <c r="B33" s="149"/>
      <c r="C33" s="149"/>
      <c r="D33" s="149"/>
      <c r="E33" s="148"/>
      <c r="F33" s="148"/>
    </row>
    <row r="34" spans="1:6">
      <c r="A34" s="1"/>
      <c r="B34" s="149"/>
      <c r="C34" s="149"/>
      <c r="D34" s="149"/>
      <c r="E34" s="148"/>
      <c r="F34" s="148"/>
    </row>
    <row r="35" spans="1:6">
      <c r="A35" s="1"/>
      <c r="B35" s="149"/>
      <c r="C35" s="149"/>
      <c r="D35" s="149"/>
      <c r="E35" s="148"/>
      <c r="F35" s="148"/>
    </row>
    <row r="36" spans="1:6">
      <c r="A36" s="1"/>
      <c r="B36" s="149"/>
      <c r="C36" s="149"/>
      <c r="D36" s="149"/>
      <c r="E36" s="148"/>
      <c r="F36" s="148"/>
    </row>
    <row r="37" spans="1:6">
      <c r="A37" s="1"/>
      <c r="B37" s="149"/>
      <c r="C37" s="149"/>
      <c r="D37" s="149"/>
      <c r="E37" s="148"/>
      <c r="F37" s="148"/>
    </row>
    <row r="38" spans="1:6">
      <c r="A38" s="1"/>
      <c r="B38" s="149"/>
      <c r="C38" s="149"/>
      <c r="D38" s="149"/>
      <c r="E38" s="148"/>
      <c r="F38" s="148"/>
    </row>
    <row r="39" spans="1:6">
      <c r="A39" s="1"/>
      <c r="B39" s="149"/>
      <c r="C39" s="149"/>
      <c r="D39" s="149"/>
      <c r="E39" s="148"/>
      <c r="F39" s="148"/>
    </row>
    <row r="40" spans="1:6">
      <c r="A40" s="1"/>
      <c r="B40" s="149"/>
      <c r="C40" s="149"/>
      <c r="D40" s="149"/>
      <c r="E40" s="148"/>
      <c r="F40" s="148"/>
    </row>
    <row r="41" spans="1:6">
      <c r="A41" s="1"/>
      <c r="B41" s="149"/>
      <c r="C41" s="149"/>
      <c r="D41" s="149"/>
      <c r="E41" s="148"/>
      <c r="F41" s="148"/>
    </row>
    <row r="42" spans="1:6">
      <c r="A42" s="1"/>
      <c r="B42" s="149"/>
      <c r="C42" s="149"/>
      <c r="D42" s="149"/>
      <c r="E42" s="148"/>
      <c r="F42" s="148"/>
    </row>
    <row r="43" spans="1:6">
      <c r="A43" s="1"/>
      <c r="B43" s="149"/>
      <c r="C43" s="149"/>
      <c r="D43" s="149"/>
      <c r="E43" s="148"/>
      <c r="F43" s="148"/>
    </row>
    <row r="44" spans="1:6">
      <c r="A44" s="1"/>
      <c r="B44" s="149"/>
      <c r="C44" s="149"/>
      <c r="D44" s="149"/>
      <c r="E44" s="148"/>
      <c r="F44" s="148"/>
    </row>
    <row r="45" spans="1:6">
      <c r="A45" s="1"/>
      <c r="B45" s="149"/>
      <c r="C45" s="149"/>
      <c r="D45" s="149"/>
      <c r="E45" s="148"/>
      <c r="F45" s="148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11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7"/>
  <sheetViews>
    <sheetView workbookViewId="0">
      <pane ySplit="8" topLeftCell="A9" activePane="bottomLeft" state="frozen"/>
      <selection pane="bottomLeft" activeCell="H46" sqref="H46"/>
    </sheetView>
  </sheetViews>
  <sheetFormatPr defaultRowHeight="1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>
      <c r="A1" s="5" t="s">
        <v>20</v>
      </c>
      <c r="B1" s="3"/>
      <c r="C1" s="3"/>
      <c r="D1" s="3"/>
      <c r="E1" s="5" t="s">
        <v>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5" t="s">
        <v>24</v>
      </c>
      <c r="B2" s="3"/>
      <c r="C2" s="3"/>
      <c r="D2" s="3"/>
      <c r="E2" s="5" t="s">
        <v>14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5" t="s">
        <v>23</v>
      </c>
      <c r="B3" s="3"/>
      <c r="C3" s="3"/>
      <c r="D3" s="3"/>
      <c r="E3" s="5" t="s">
        <v>60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5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5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3" t="s">
        <v>61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3" t="s">
        <v>70</v>
      </c>
      <c r="B8" s="163" t="s">
        <v>71</v>
      </c>
      <c r="C8" s="163" t="s">
        <v>72</v>
      </c>
      <c r="D8" s="163" t="s">
        <v>73</v>
      </c>
      <c r="E8" s="163" t="s">
        <v>74</v>
      </c>
      <c r="F8" s="163" t="s">
        <v>75</v>
      </c>
      <c r="G8" s="163" t="s">
        <v>51</v>
      </c>
      <c r="H8" s="163" t="s">
        <v>52</v>
      </c>
      <c r="I8" s="163" t="s">
        <v>76</v>
      </c>
      <c r="J8" s="163"/>
      <c r="K8" s="163"/>
      <c r="L8" s="163"/>
      <c r="M8" s="163"/>
      <c r="N8" s="163"/>
      <c r="O8" s="163"/>
      <c r="P8" s="163" t="s">
        <v>77</v>
      </c>
      <c r="Q8" s="161"/>
      <c r="R8" s="161"/>
      <c r="S8" s="163" t="s">
        <v>78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4"/>
      <c r="D9" s="154" t="s">
        <v>62</v>
      </c>
      <c r="E9" s="150"/>
      <c r="F9" s="151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63</v>
      </c>
      <c r="E10" s="156"/>
      <c r="F10" s="15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>
      <c r="A11" s="167">
        <v>1</v>
      </c>
      <c r="B11" s="165" t="s">
        <v>79</v>
      </c>
      <c r="C11" s="169">
        <v>615981113</v>
      </c>
      <c r="D11" s="165" t="s">
        <v>80</v>
      </c>
      <c r="E11" s="165" t="s">
        <v>81</v>
      </c>
      <c r="F11" s="166">
        <v>3.55</v>
      </c>
      <c r="G11" s="166"/>
      <c r="H11" s="166"/>
      <c r="I11" s="166">
        <f>ROUND(F11*(G11+H11),10)</f>
        <v>0</v>
      </c>
      <c r="J11" s="165">
        <f>ROUND(F11*(N11),10)</f>
        <v>60.35</v>
      </c>
      <c r="K11" s="1">
        <f>ROUND(F11*(O11),10)</f>
        <v>0</v>
      </c>
      <c r="L11" s="1">
        <f>ROUND(F11*(G11+H11),10)</f>
        <v>0</v>
      </c>
      <c r="M11" s="1"/>
      <c r="N11" s="1">
        <v>17</v>
      </c>
      <c r="O11" s="1"/>
      <c r="P11" s="157">
        <f>ROUND(F11*(R11),3)</f>
        <v>7.0999999999999994E-2</v>
      </c>
      <c r="Q11" s="170"/>
      <c r="R11" s="170">
        <v>0.02</v>
      </c>
      <c r="S11" s="157">
        <f>ROUND(F11*(X11),3)</f>
        <v>0</v>
      </c>
      <c r="X11">
        <v>0</v>
      </c>
      <c r="Z11">
        <v>0</v>
      </c>
    </row>
    <row r="12" spans="1:26" ht="21.95" customHeight="1">
      <c r="A12" s="165"/>
      <c r="B12" s="165"/>
      <c r="C12" s="168"/>
      <c r="D12" s="168" t="s">
        <v>82</v>
      </c>
      <c r="E12" s="165"/>
      <c r="F12" s="166">
        <v>3.55</v>
      </c>
      <c r="G12" s="166"/>
      <c r="H12" s="166"/>
      <c r="I12" s="166"/>
      <c r="J12" s="165"/>
      <c r="K12" s="1"/>
      <c r="L12" s="1"/>
      <c r="M12" s="1"/>
      <c r="N12" s="1"/>
      <c r="O12" s="1"/>
      <c r="P12" s="1"/>
      <c r="Q12" t="s">
        <v>83</v>
      </c>
      <c r="S12" s="1"/>
    </row>
    <row r="13" spans="1:26" ht="24.95" customHeight="1">
      <c r="A13" s="167">
        <v>2</v>
      </c>
      <c r="B13" s="165" t="s">
        <v>79</v>
      </c>
      <c r="C13" s="169">
        <v>631323712</v>
      </c>
      <c r="D13" s="165" t="s">
        <v>84</v>
      </c>
      <c r="E13" s="165" t="s">
        <v>85</v>
      </c>
      <c r="F13" s="166">
        <v>49.59375</v>
      </c>
      <c r="G13" s="166"/>
      <c r="H13" s="166"/>
      <c r="I13" s="166">
        <f>ROUND(F13*(G13+H13),10)</f>
        <v>0</v>
      </c>
      <c r="J13" s="165">
        <f>ROUND(F13*(N13),10)</f>
        <v>2578.875</v>
      </c>
      <c r="K13" s="1">
        <f>ROUND(F13*(O13),10)</f>
        <v>0</v>
      </c>
      <c r="L13" s="1">
        <f>ROUND(F13*(G13+H13),10)</f>
        <v>0</v>
      </c>
      <c r="M13" s="1"/>
      <c r="N13" s="1">
        <v>52</v>
      </c>
      <c r="O13" s="1"/>
      <c r="P13" s="157">
        <f>ROUND(F13*(R13),3)</f>
        <v>12.311</v>
      </c>
      <c r="Q13" s="170"/>
      <c r="R13" s="170">
        <v>0.24823999999999999</v>
      </c>
      <c r="S13" s="157">
        <f>ROUND(F13*(X13),3)</f>
        <v>0</v>
      </c>
      <c r="X13">
        <v>0</v>
      </c>
      <c r="Z13">
        <v>0</v>
      </c>
    </row>
    <row r="14" spans="1:26" ht="21.95" customHeight="1">
      <c r="A14" s="165"/>
      <c r="B14" s="165"/>
      <c r="C14" s="168"/>
      <c r="D14" s="168" t="s">
        <v>86</v>
      </c>
      <c r="E14" s="165"/>
      <c r="F14" s="166">
        <v>49.59375</v>
      </c>
      <c r="G14" s="166"/>
      <c r="H14" s="166"/>
      <c r="I14" s="166"/>
      <c r="J14" s="165"/>
      <c r="K14" s="1"/>
      <c r="L14" s="1"/>
      <c r="M14" s="1"/>
      <c r="N14" s="1"/>
      <c r="O14" s="1"/>
      <c r="P14" s="1"/>
      <c r="Q14" t="s">
        <v>83</v>
      </c>
      <c r="S14" s="1"/>
    </row>
    <row r="15" spans="1:26" ht="24.95" customHeight="1">
      <c r="A15" s="167">
        <v>3</v>
      </c>
      <c r="B15" s="165" t="s">
        <v>79</v>
      </c>
      <c r="C15" s="169">
        <v>631362021</v>
      </c>
      <c r="D15" s="165" t="s">
        <v>87</v>
      </c>
      <c r="E15" s="165" t="s">
        <v>88</v>
      </c>
      <c r="F15" s="166">
        <v>0.1193696765625</v>
      </c>
      <c r="G15" s="166"/>
      <c r="H15" s="166"/>
      <c r="I15" s="166">
        <f>ROUND(F15*(G15+H15),10)</f>
        <v>0</v>
      </c>
      <c r="J15" s="165">
        <f>ROUND(F15*(N15),10)</f>
        <v>219.28209584530001</v>
      </c>
      <c r="K15" s="1">
        <f>ROUND(F15*(O15),10)</f>
        <v>0</v>
      </c>
      <c r="L15" s="1">
        <f>ROUND(F15*(G15+H15),10)</f>
        <v>0</v>
      </c>
      <c r="M15" s="1"/>
      <c r="N15" s="1">
        <v>1837</v>
      </c>
      <c r="O15" s="1"/>
      <c r="P15" s="157">
        <f>ROUND(F15*(R15),3)</f>
        <v>0.126</v>
      </c>
      <c r="Q15" s="170"/>
      <c r="R15" s="170">
        <v>1.05305</v>
      </c>
      <c r="S15" s="157">
        <f>ROUND(F15*(X15),3)</f>
        <v>0</v>
      </c>
      <c r="X15">
        <v>0</v>
      </c>
      <c r="Z15">
        <v>0</v>
      </c>
    </row>
    <row r="16" spans="1:26" ht="21.95" customHeight="1">
      <c r="A16" s="165"/>
      <c r="B16" s="165"/>
      <c r="C16" s="168"/>
      <c r="D16" s="168" t="s">
        <v>89</v>
      </c>
      <c r="E16" s="165"/>
      <c r="F16" s="166">
        <v>0.1193696765625</v>
      </c>
      <c r="G16" s="166"/>
      <c r="H16" s="166"/>
      <c r="I16" s="166"/>
      <c r="J16" s="165"/>
      <c r="K16" s="1"/>
      <c r="L16" s="1"/>
      <c r="M16" s="1"/>
      <c r="N16" s="1"/>
      <c r="O16" s="1"/>
      <c r="P16" s="1"/>
      <c r="Q16" t="s">
        <v>83</v>
      </c>
      <c r="S16" s="1"/>
    </row>
    <row r="17" spans="1:26" ht="24.95" customHeight="1">
      <c r="A17" s="167">
        <v>4</v>
      </c>
      <c r="B17" s="165" t="s">
        <v>79</v>
      </c>
      <c r="C17" s="169" t="s">
        <v>90</v>
      </c>
      <c r="D17" s="165" t="s">
        <v>91</v>
      </c>
      <c r="E17" s="165" t="s">
        <v>92</v>
      </c>
      <c r="F17" s="166">
        <v>55.59375</v>
      </c>
      <c r="G17" s="166"/>
      <c r="H17" s="166"/>
      <c r="I17" s="166">
        <f>ROUND(F17*(G17+H17),10)</f>
        <v>0</v>
      </c>
      <c r="J17" s="165">
        <f>ROUND(F17*(N17),10)</f>
        <v>88.95</v>
      </c>
      <c r="K17" s="1">
        <f>ROUND(F17*(O17),10)</f>
        <v>0</v>
      </c>
      <c r="L17" s="1">
        <f>ROUND(F17*(G17+H17),10)</f>
        <v>0</v>
      </c>
      <c r="M17" s="1"/>
      <c r="N17" s="1">
        <v>1.6</v>
      </c>
      <c r="O17" s="1"/>
      <c r="P17" s="157">
        <f>ROUND(F17*(R17),3)</f>
        <v>0</v>
      </c>
      <c r="Q17" s="170"/>
      <c r="R17" s="170">
        <v>0</v>
      </c>
      <c r="S17" s="157">
        <f>ROUND(F17*(X17),3)</f>
        <v>0</v>
      </c>
      <c r="X17">
        <v>0</v>
      </c>
      <c r="Z17">
        <v>0</v>
      </c>
    </row>
    <row r="18" spans="1:26" ht="21.95" customHeight="1">
      <c r="A18" s="165"/>
      <c r="B18" s="165"/>
      <c r="C18" s="168"/>
      <c r="D18" s="168" t="s">
        <v>93</v>
      </c>
      <c r="E18" s="165"/>
      <c r="F18" s="166">
        <v>55.59375</v>
      </c>
      <c r="G18" s="166"/>
      <c r="H18" s="166"/>
      <c r="I18" s="166"/>
      <c r="J18" s="165"/>
      <c r="K18" s="1"/>
      <c r="L18" s="1"/>
      <c r="M18" s="1"/>
      <c r="N18" s="1"/>
      <c r="O18" s="1"/>
      <c r="P18" s="1"/>
      <c r="Q18" t="s">
        <v>83</v>
      </c>
      <c r="S18" s="1"/>
    </row>
    <row r="19" spans="1:26" ht="24.95" customHeight="1">
      <c r="A19" s="167">
        <v>5</v>
      </c>
      <c r="B19" s="165" t="s">
        <v>79</v>
      </c>
      <c r="C19" s="169">
        <v>632451043</v>
      </c>
      <c r="D19" s="165" t="s">
        <v>94</v>
      </c>
      <c r="E19" s="165" t="s">
        <v>85</v>
      </c>
      <c r="F19" s="166">
        <v>55.59375</v>
      </c>
      <c r="G19" s="166"/>
      <c r="H19" s="166"/>
      <c r="I19" s="166">
        <f>ROUND(F19*(G19+H19),10)</f>
        <v>0</v>
      </c>
      <c r="J19" s="165">
        <f>ROUND(F19*(N19),10)</f>
        <v>77.831249999999997</v>
      </c>
      <c r="K19" s="1">
        <f>ROUND(F19*(O19),10)</f>
        <v>0</v>
      </c>
      <c r="L19" s="1">
        <f>ROUND(F19*(G19+H19),10)</f>
        <v>0</v>
      </c>
      <c r="M19" s="1"/>
      <c r="N19" s="1">
        <v>1.4</v>
      </c>
      <c r="O19" s="1"/>
      <c r="P19" s="157">
        <f>ROUND(F19*(R19),3)</f>
        <v>0.55600000000000005</v>
      </c>
      <c r="Q19" s="170"/>
      <c r="R19" s="170">
        <v>0.01</v>
      </c>
      <c r="S19" s="157">
        <f>ROUND(F19*(X19),3)</f>
        <v>0</v>
      </c>
      <c r="X19">
        <v>0</v>
      </c>
      <c r="Z19">
        <v>0</v>
      </c>
    </row>
    <row r="20" spans="1:26" ht="21.95" customHeight="1">
      <c r="A20" s="165"/>
      <c r="B20" s="165"/>
      <c r="C20" s="168"/>
      <c r="D20" s="168" t="s">
        <v>93</v>
      </c>
      <c r="E20" s="165"/>
      <c r="F20" s="166">
        <v>55.59375</v>
      </c>
      <c r="G20" s="166"/>
      <c r="H20" s="166"/>
      <c r="I20" s="166"/>
      <c r="J20" s="165"/>
      <c r="K20" s="1"/>
      <c r="L20" s="1"/>
      <c r="M20" s="1"/>
      <c r="N20" s="1"/>
      <c r="O20" s="1"/>
      <c r="P20" s="1"/>
      <c r="Q20" t="s">
        <v>83</v>
      </c>
      <c r="S20" s="1"/>
    </row>
    <row r="21" spans="1:26" ht="24.95" customHeight="1">
      <c r="A21" s="167">
        <v>6</v>
      </c>
      <c r="B21" s="165" t="s">
        <v>79</v>
      </c>
      <c r="C21" s="169">
        <v>632921002</v>
      </c>
      <c r="D21" s="165" t="s">
        <v>95</v>
      </c>
      <c r="E21" s="165" t="s">
        <v>96</v>
      </c>
      <c r="F21" s="166">
        <v>3.7275</v>
      </c>
      <c r="G21" s="166"/>
      <c r="H21" s="166"/>
      <c r="I21" s="166">
        <f>ROUND(F21*(G21+H21),10)</f>
        <v>0</v>
      </c>
      <c r="J21" s="165">
        <f>ROUND(F21*(N21),10)</f>
        <v>191.96625</v>
      </c>
      <c r="K21" s="1">
        <f>ROUND(F21*(O21),10)</f>
        <v>0</v>
      </c>
      <c r="L21" s="1">
        <f>ROUND(F21*(G21+H21),10)</f>
        <v>0</v>
      </c>
      <c r="M21" s="1"/>
      <c r="N21" s="1">
        <v>51.5</v>
      </c>
      <c r="O21" s="1"/>
      <c r="P21" s="157">
        <f>ROUND(F21*(R21),3)</f>
        <v>0</v>
      </c>
      <c r="Q21" s="170"/>
      <c r="R21" s="170">
        <v>0</v>
      </c>
      <c r="S21" s="157">
        <f>ROUND(F21*(X21),3)</f>
        <v>0</v>
      </c>
      <c r="X21">
        <v>0</v>
      </c>
      <c r="Z21">
        <v>0</v>
      </c>
    </row>
    <row r="22" spans="1:26" ht="21.95" customHeight="1">
      <c r="A22" s="165"/>
      <c r="B22" s="165"/>
      <c r="C22" s="168"/>
      <c r="D22" s="168" t="s">
        <v>97</v>
      </c>
      <c r="E22" s="165"/>
      <c r="F22" s="166">
        <v>3.7275</v>
      </c>
      <c r="G22" s="166"/>
      <c r="H22" s="166"/>
      <c r="I22" s="166"/>
      <c r="J22" s="165"/>
      <c r="K22" s="1"/>
      <c r="L22" s="1"/>
      <c r="M22" s="1"/>
      <c r="N22" s="1"/>
      <c r="O22" s="1"/>
      <c r="P22" s="1"/>
      <c r="Q22" t="s">
        <v>83</v>
      </c>
      <c r="S22" s="1"/>
    </row>
    <row r="23" spans="1:26">
      <c r="A23" s="156"/>
      <c r="B23" s="156"/>
      <c r="C23" s="156"/>
      <c r="D23" s="156" t="s">
        <v>63</v>
      </c>
      <c r="E23" s="156"/>
      <c r="F23" s="157"/>
      <c r="G23" s="159">
        <f>ROUND((SUM(L10:L22))/1,10)</f>
        <v>0</v>
      </c>
      <c r="H23" s="159">
        <f>ROUND((SUM(M10:M22))/1,10)</f>
        <v>0</v>
      </c>
      <c r="I23" s="159">
        <f>ROUND((SUM(I10:I22))/1,10)</f>
        <v>0</v>
      </c>
      <c r="J23" s="156"/>
      <c r="K23" s="156"/>
      <c r="L23" s="156">
        <f>ROUND((SUM(L10:L22))/1,10)</f>
        <v>0</v>
      </c>
      <c r="M23" s="156">
        <f>ROUND((SUM(M10:M22))/1,10)</f>
        <v>0</v>
      </c>
      <c r="N23" s="156"/>
      <c r="O23" s="156"/>
      <c r="P23" s="159">
        <f>ROUND((SUM(P10:P22))/1,10)</f>
        <v>13.064</v>
      </c>
      <c r="Q23" s="153"/>
      <c r="R23" s="153"/>
      <c r="S23" s="159">
        <f>ROUND((SUM(S10:S22))/1,10)</f>
        <v>0</v>
      </c>
      <c r="T23" s="153"/>
      <c r="U23" s="153"/>
      <c r="V23" s="153"/>
      <c r="W23" s="153"/>
      <c r="X23" s="153"/>
      <c r="Y23" s="153"/>
      <c r="Z23" s="153"/>
    </row>
    <row r="24" spans="1:26">
      <c r="A24" s="1"/>
      <c r="B24" s="1"/>
      <c r="C24" s="1"/>
      <c r="D24" s="1"/>
      <c r="E24" s="1"/>
      <c r="F24" s="149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>
      <c r="A25" s="156"/>
      <c r="B25" s="156"/>
      <c r="C25" s="156"/>
      <c r="D25" s="156" t="s">
        <v>64</v>
      </c>
      <c r="E25" s="156"/>
      <c r="F25" s="15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>
      <c r="A26" s="167">
        <v>7</v>
      </c>
      <c r="B26" s="165" t="s">
        <v>98</v>
      </c>
      <c r="C26" s="169">
        <v>965042141</v>
      </c>
      <c r="D26" s="165" t="s">
        <v>99</v>
      </c>
      <c r="E26" s="165" t="s">
        <v>100</v>
      </c>
      <c r="F26" s="166">
        <v>4.4634375000000004</v>
      </c>
      <c r="G26" s="166"/>
      <c r="H26" s="166"/>
      <c r="I26" s="166">
        <f>ROUND(F26*(G26+H26),10)</f>
        <v>0</v>
      </c>
      <c r="J26" s="165">
        <f>ROUND(F26*(N26),10)</f>
        <v>798.95531249999999</v>
      </c>
      <c r="K26" s="1">
        <f>ROUND(F26*(O26),10)</f>
        <v>0</v>
      </c>
      <c r="L26" s="1">
        <f>ROUND(F26*(G26+H26),10)</f>
        <v>0</v>
      </c>
      <c r="M26" s="1"/>
      <c r="N26" s="1">
        <v>179</v>
      </c>
      <c r="O26" s="1"/>
      <c r="P26" s="157">
        <f>ROUND(F26*(R26),3)</f>
        <v>0</v>
      </c>
      <c r="Q26" s="170"/>
      <c r="R26" s="170">
        <v>0</v>
      </c>
      <c r="S26" s="157">
        <f>ROUND(F26*(X26),3)</f>
        <v>9.82</v>
      </c>
      <c r="X26">
        <v>2.2000000000000002</v>
      </c>
      <c r="Z26">
        <v>0</v>
      </c>
    </row>
    <row r="27" spans="1:26" ht="21.95" customHeight="1">
      <c r="A27" s="165"/>
      <c r="B27" s="165"/>
      <c r="C27" s="168"/>
      <c r="D27" s="168" t="s">
        <v>101</v>
      </c>
      <c r="E27" s="165"/>
      <c r="F27" s="166">
        <v>1.9837499999999999</v>
      </c>
      <c r="G27" s="166"/>
      <c r="H27" s="166"/>
      <c r="I27" s="166"/>
      <c r="J27" s="165"/>
      <c r="K27" s="1"/>
      <c r="L27" s="1"/>
      <c r="M27" s="1"/>
      <c r="N27" s="1"/>
      <c r="O27" s="1"/>
      <c r="P27" s="1"/>
      <c r="Q27" t="s">
        <v>83</v>
      </c>
      <c r="S27" s="1"/>
    </row>
    <row r="28" spans="1:26" ht="21.95" customHeight="1">
      <c r="A28" s="165"/>
      <c r="B28" s="165"/>
      <c r="C28" s="168"/>
      <c r="D28" s="168" t="s">
        <v>102</v>
      </c>
      <c r="E28" s="165"/>
      <c r="F28" s="166">
        <v>2.4796874999999998</v>
      </c>
      <c r="G28" s="166"/>
      <c r="H28" s="166"/>
      <c r="I28" s="166"/>
      <c r="J28" s="165"/>
      <c r="K28" s="1"/>
      <c r="L28" s="1"/>
      <c r="M28" s="1"/>
      <c r="N28" s="1"/>
      <c r="O28" s="1"/>
      <c r="P28" s="1"/>
      <c r="Q28" t="s">
        <v>83</v>
      </c>
      <c r="S28" s="1"/>
    </row>
    <row r="29" spans="1:26" ht="24.95" customHeight="1">
      <c r="A29" s="167">
        <v>8</v>
      </c>
      <c r="B29" s="165" t="s">
        <v>98</v>
      </c>
      <c r="C29" s="169">
        <v>967023693</v>
      </c>
      <c r="D29" s="165" t="s">
        <v>103</v>
      </c>
      <c r="E29" s="165" t="s">
        <v>92</v>
      </c>
      <c r="F29" s="166">
        <v>49.59375</v>
      </c>
      <c r="G29" s="166"/>
      <c r="H29" s="166"/>
      <c r="I29" s="166">
        <f>ROUND(F29*(G29+H29),10)</f>
        <v>0</v>
      </c>
      <c r="J29" s="165">
        <f>ROUND(F29*(N29),10)</f>
        <v>322.359375</v>
      </c>
      <c r="K29" s="1">
        <f>ROUND(F29*(O29),10)</f>
        <v>0</v>
      </c>
      <c r="L29" s="1">
        <f>ROUND(F29*(G29+H29),10)</f>
        <v>0</v>
      </c>
      <c r="M29" s="1"/>
      <c r="N29" s="1">
        <v>6.5</v>
      </c>
      <c r="O29" s="1"/>
      <c r="P29" s="157">
        <f>ROUND(F29*(R29),3)</f>
        <v>0</v>
      </c>
      <c r="Q29" s="170"/>
      <c r="R29" s="170">
        <v>0</v>
      </c>
      <c r="S29" s="157">
        <f>ROUND(F29*(X29),3)</f>
        <v>1.885</v>
      </c>
      <c r="X29">
        <v>3.7999999999999999E-2</v>
      </c>
      <c r="Z29">
        <v>0</v>
      </c>
    </row>
    <row r="30" spans="1:26" ht="21.95" customHeight="1">
      <c r="A30" s="165"/>
      <c r="B30" s="165"/>
      <c r="C30" s="168"/>
      <c r="D30" s="168" t="s">
        <v>86</v>
      </c>
      <c r="E30" s="165"/>
      <c r="F30" s="166">
        <v>49.59375</v>
      </c>
      <c r="G30" s="166"/>
      <c r="H30" s="166"/>
      <c r="I30" s="166"/>
      <c r="J30" s="165"/>
      <c r="K30" s="1"/>
      <c r="L30" s="1"/>
      <c r="M30" s="1"/>
      <c r="N30" s="1"/>
      <c r="O30" s="1"/>
      <c r="P30" s="1"/>
      <c r="Q30" t="s">
        <v>83</v>
      </c>
      <c r="S30" s="1"/>
    </row>
    <row r="31" spans="1:26" ht="24.95" customHeight="1">
      <c r="A31" s="167">
        <v>9</v>
      </c>
      <c r="B31" s="165" t="s">
        <v>98</v>
      </c>
      <c r="C31" s="169">
        <v>9670427121</v>
      </c>
      <c r="D31" s="165" t="s">
        <v>104</v>
      </c>
      <c r="E31" s="165" t="s">
        <v>105</v>
      </c>
      <c r="F31" s="166">
        <v>7.1</v>
      </c>
      <c r="G31" s="166"/>
      <c r="H31" s="166"/>
      <c r="I31" s="166">
        <f>ROUND(F31*(G31+H31),10)</f>
        <v>0</v>
      </c>
      <c r="J31" s="165">
        <f>ROUND(F31*(N31),10)</f>
        <v>127.8</v>
      </c>
      <c r="K31" s="1">
        <f>ROUND(F31*(O31),10)</f>
        <v>0</v>
      </c>
      <c r="L31" s="1">
        <f>ROUND(F31*(G31+H31),10)</f>
        <v>0</v>
      </c>
      <c r="M31" s="1"/>
      <c r="N31" s="1">
        <v>18</v>
      </c>
      <c r="O31" s="1"/>
      <c r="P31" s="157">
        <f>ROUND(F31*(R31),3)</f>
        <v>1E-3</v>
      </c>
      <c r="Q31" s="170"/>
      <c r="R31" s="170">
        <v>2.0000000000000001E-4</v>
      </c>
      <c r="S31" s="157">
        <f>ROUND(F31*(X31),3)</f>
        <v>1.0649999999999999</v>
      </c>
      <c r="X31">
        <v>0.15</v>
      </c>
      <c r="Z31">
        <v>0</v>
      </c>
    </row>
    <row r="32" spans="1:26" ht="21.95" customHeight="1">
      <c r="A32" s="165"/>
      <c r="B32" s="165"/>
      <c r="C32" s="168"/>
      <c r="D32" s="168" t="s">
        <v>106</v>
      </c>
      <c r="E32" s="165"/>
      <c r="F32" s="166">
        <v>7.1</v>
      </c>
      <c r="G32" s="166"/>
      <c r="H32" s="166"/>
      <c r="I32" s="166"/>
      <c r="J32" s="165"/>
      <c r="K32" s="1"/>
      <c r="L32" s="1"/>
      <c r="M32" s="1"/>
      <c r="N32" s="1"/>
      <c r="O32" s="1"/>
      <c r="P32" s="1"/>
      <c r="Q32" t="s">
        <v>83</v>
      </c>
      <c r="S32" s="1"/>
    </row>
    <row r="33" spans="1:26" ht="24.95" customHeight="1">
      <c r="A33" s="167">
        <v>10</v>
      </c>
      <c r="B33" s="165" t="s">
        <v>98</v>
      </c>
      <c r="C33" s="169">
        <v>974042575</v>
      </c>
      <c r="D33" s="165" t="s">
        <v>107</v>
      </c>
      <c r="E33" s="165" t="s">
        <v>108</v>
      </c>
      <c r="F33" s="166">
        <v>7.1</v>
      </c>
      <c r="G33" s="166"/>
      <c r="H33" s="166"/>
      <c r="I33" s="166">
        <f>ROUND(F33*(G33+H33),10)</f>
        <v>0</v>
      </c>
      <c r="J33" s="165">
        <f>ROUND(F33*(N33),10)</f>
        <v>138.44999999999999</v>
      </c>
      <c r="K33" s="1">
        <f>ROUND(F33*(O33),10)</f>
        <v>0</v>
      </c>
      <c r="L33" s="1">
        <f>ROUND(F33*(G33+H33),10)</f>
        <v>0</v>
      </c>
      <c r="M33" s="1"/>
      <c r="N33" s="1">
        <v>19.5</v>
      </c>
      <c r="O33" s="1"/>
      <c r="P33" s="157">
        <f>ROUND(F33*(R33),3)</f>
        <v>0</v>
      </c>
      <c r="Q33" s="170"/>
      <c r="R33" s="170">
        <v>0</v>
      </c>
      <c r="S33" s="157">
        <f>ROUND(F33*(X33),3)</f>
        <v>0.625</v>
      </c>
      <c r="X33">
        <v>8.7999999999999995E-2</v>
      </c>
      <c r="Z33">
        <v>0</v>
      </c>
    </row>
    <row r="34" spans="1:26" ht="21.95" customHeight="1">
      <c r="A34" s="165"/>
      <c r="B34" s="165"/>
      <c r="C34" s="168"/>
      <c r="D34" s="168" t="s">
        <v>109</v>
      </c>
      <c r="E34" s="165"/>
      <c r="F34" s="166">
        <v>7.1</v>
      </c>
      <c r="G34" s="166"/>
      <c r="H34" s="166"/>
      <c r="I34" s="166"/>
      <c r="J34" s="165"/>
      <c r="K34" s="1"/>
      <c r="L34" s="1"/>
      <c r="M34" s="1"/>
      <c r="N34" s="1"/>
      <c r="O34" s="1"/>
      <c r="P34" s="1"/>
      <c r="Q34" t="s">
        <v>83</v>
      </c>
      <c r="S34" s="1"/>
    </row>
    <row r="35" spans="1:26" ht="24.95" customHeight="1">
      <c r="A35" s="167">
        <v>11</v>
      </c>
      <c r="B35" s="165" t="s">
        <v>98</v>
      </c>
      <c r="C35" s="169">
        <v>979081100</v>
      </c>
      <c r="D35" s="165" t="s">
        <v>110</v>
      </c>
      <c r="E35" s="165" t="s">
        <v>111</v>
      </c>
      <c r="F35" s="166">
        <v>13.393924999999999</v>
      </c>
      <c r="G35" s="166"/>
      <c r="H35" s="166"/>
      <c r="I35" s="166">
        <f>ROUND(F35*(G35+H35),10)</f>
        <v>0</v>
      </c>
      <c r="J35" s="165">
        <f>ROUND(F35*(N35),10)</f>
        <v>736.66587500000003</v>
      </c>
      <c r="K35" s="1">
        <f>ROUND(F35*(O35),10)</f>
        <v>0</v>
      </c>
      <c r="L35" s="1">
        <f>ROUND(F35*(G35+H35),10)</f>
        <v>0</v>
      </c>
      <c r="M35" s="1"/>
      <c r="N35" s="1">
        <v>55</v>
      </c>
      <c r="O35" s="1"/>
      <c r="P35" s="157">
        <f>ROUND(F35*(R35),3)</f>
        <v>0</v>
      </c>
      <c r="Q35" s="170"/>
      <c r="R35" s="170">
        <v>0</v>
      </c>
      <c r="S35" s="157">
        <f>ROUND(F35*(X35),3)</f>
        <v>0</v>
      </c>
      <c r="X35">
        <v>0</v>
      </c>
      <c r="Z35">
        <v>0</v>
      </c>
    </row>
    <row r="36" spans="1:26">
      <c r="A36" s="1"/>
      <c r="B36" s="1"/>
      <c r="C36" s="1"/>
      <c r="D36" s="1"/>
      <c r="E36" s="1"/>
      <c r="F36" s="149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ht="24.95" customHeight="1">
      <c r="A37" s="167">
        <v>12</v>
      </c>
      <c r="B37" s="165" t="s">
        <v>98</v>
      </c>
      <c r="C37" s="169">
        <v>979081111</v>
      </c>
      <c r="D37" s="165" t="s">
        <v>112</v>
      </c>
      <c r="E37" s="165" t="s">
        <v>88</v>
      </c>
      <c r="F37" s="166">
        <v>13.393924999999999</v>
      </c>
      <c r="G37" s="166"/>
      <c r="H37" s="166"/>
      <c r="I37" s="166">
        <f>ROUND(F37*(G37+H37),10)</f>
        <v>0</v>
      </c>
      <c r="J37" s="165">
        <f>ROUND(F37*(N37),10)</f>
        <v>167.42406249999999</v>
      </c>
      <c r="K37" s="1">
        <f>ROUND(F37*(O37),10)</f>
        <v>0</v>
      </c>
      <c r="L37" s="1">
        <f>ROUND(F37*(G37+H37),10)</f>
        <v>0</v>
      </c>
      <c r="M37" s="1"/>
      <c r="N37" s="1">
        <v>12.5</v>
      </c>
      <c r="O37" s="1"/>
      <c r="P37" s="157">
        <f>ROUND(F37*(R37),3)</f>
        <v>0</v>
      </c>
      <c r="Q37" s="170"/>
      <c r="R37" s="170">
        <v>0</v>
      </c>
      <c r="S37" s="157">
        <f>ROUND(F37*(X37),3)</f>
        <v>0</v>
      </c>
      <c r="X37">
        <v>0</v>
      </c>
      <c r="Z37">
        <v>0</v>
      </c>
    </row>
    <row r="38" spans="1:26" ht="24.95" customHeight="1">
      <c r="A38" s="167">
        <v>13</v>
      </c>
      <c r="B38" s="165" t="s">
        <v>98</v>
      </c>
      <c r="C38" s="169">
        <v>979081121</v>
      </c>
      <c r="D38" s="165" t="s">
        <v>113</v>
      </c>
      <c r="E38" s="165" t="s">
        <v>88</v>
      </c>
      <c r="F38" s="166">
        <v>80.364000000000004</v>
      </c>
      <c r="G38" s="166"/>
      <c r="H38" s="166"/>
      <c r="I38" s="166">
        <f>ROUND(F38*(G38+H38),10)</f>
        <v>0</v>
      </c>
      <c r="J38" s="165">
        <f>ROUND(F38*(N38),10)</f>
        <v>32.145600000000002</v>
      </c>
      <c r="K38" s="1">
        <f>ROUND(F38*(O38),10)</f>
        <v>0</v>
      </c>
      <c r="L38" s="1">
        <f>ROUND(F38*(G38+H38),10)</f>
        <v>0</v>
      </c>
      <c r="M38" s="1"/>
      <c r="N38" s="1">
        <v>0.4</v>
      </c>
      <c r="O38" s="1"/>
      <c r="P38" s="157">
        <f>ROUND(F38*(R38),3)</f>
        <v>0</v>
      </c>
      <c r="Q38" s="170"/>
      <c r="R38" s="170">
        <v>0</v>
      </c>
      <c r="S38" s="157">
        <f>ROUND(F38*(X38),3)</f>
        <v>0</v>
      </c>
      <c r="X38">
        <v>0</v>
      </c>
      <c r="Z38">
        <v>0</v>
      </c>
    </row>
    <row r="39" spans="1:26" ht="21.95" customHeight="1">
      <c r="A39" s="165"/>
      <c r="B39" s="165"/>
      <c r="C39" s="168"/>
      <c r="D39" s="168" t="s">
        <v>114</v>
      </c>
      <c r="E39" s="165"/>
      <c r="F39" s="166">
        <v>80.364000000000004</v>
      </c>
      <c r="G39" s="166"/>
      <c r="H39" s="166"/>
      <c r="I39" s="166"/>
      <c r="J39" s="165"/>
      <c r="K39" s="1"/>
      <c r="L39" s="1"/>
      <c r="M39" s="1"/>
      <c r="N39" s="1"/>
      <c r="O39" s="1"/>
      <c r="P39" s="1"/>
      <c r="Q39" t="s">
        <v>83</v>
      </c>
      <c r="S39" s="1"/>
    </row>
    <row r="40" spans="1:26" ht="24.95" customHeight="1">
      <c r="A40" s="167">
        <v>14</v>
      </c>
      <c r="B40" s="165" t="s">
        <v>98</v>
      </c>
      <c r="C40" s="169">
        <v>979082111</v>
      </c>
      <c r="D40" s="165" t="s">
        <v>115</v>
      </c>
      <c r="E40" s="165" t="s">
        <v>88</v>
      </c>
      <c r="F40" s="166">
        <v>13.393924999999999</v>
      </c>
      <c r="G40" s="166"/>
      <c r="H40" s="166"/>
      <c r="I40" s="166">
        <f>ROUND(F40*(G40+H40),10)</f>
        <v>0</v>
      </c>
      <c r="J40" s="165">
        <f>ROUND(F40*(N40),10)</f>
        <v>108.4907925</v>
      </c>
      <c r="K40" s="1">
        <f>ROUND(F40*(O40),10)</f>
        <v>0</v>
      </c>
      <c r="L40" s="1">
        <f>ROUND(F40*(G40+H40),10)</f>
        <v>0</v>
      </c>
      <c r="M40" s="1"/>
      <c r="N40" s="1">
        <v>8.1</v>
      </c>
      <c r="O40" s="1"/>
      <c r="P40" s="157">
        <f>ROUND(F40*(R40),3)</f>
        <v>0</v>
      </c>
      <c r="Q40" s="170"/>
      <c r="R40" s="170">
        <v>0</v>
      </c>
      <c r="S40" s="157">
        <f>ROUND(F40*(X40),3)</f>
        <v>0</v>
      </c>
      <c r="X40">
        <v>0</v>
      </c>
      <c r="Z40">
        <v>0</v>
      </c>
    </row>
    <row r="41" spans="1:26" ht="24.95" customHeight="1">
      <c r="A41" s="167">
        <v>15</v>
      </c>
      <c r="B41" s="165" t="s">
        <v>98</v>
      </c>
      <c r="C41" s="169">
        <v>979082121</v>
      </c>
      <c r="D41" s="165" t="s">
        <v>116</v>
      </c>
      <c r="E41" s="165" t="s">
        <v>88</v>
      </c>
      <c r="F41" s="166">
        <v>13.393924999999999</v>
      </c>
      <c r="G41" s="166"/>
      <c r="H41" s="166"/>
      <c r="I41" s="166">
        <f>ROUND(F41*(G41+H41),10)</f>
        <v>0</v>
      </c>
      <c r="J41" s="165">
        <f>ROUND(F41*(N41),10)</f>
        <v>12.054532500000001</v>
      </c>
      <c r="K41" s="1">
        <f>ROUND(F41*(O41),10)</f>
        <v>0</v>
      </c>
      <c r="L41" s="1">
        <f>ROUND(F41*(G41+H41),10)</f>
        <v>0</v>
      </c>
      <c r="M41" s="1"/>
      <c r="N41" s="1">
        <v>0.9</v>
      </c>
      <c r="O41" s="1"/>
      <c r="P41" s="157">
        <f>ROUND(F41*(R41),3)</f>
        <v>0</v>
      </c>
      <c r="Q41" s="170"/>
      <c r="R41" s="170">
        <v>0</v>
      </c>
      <c r="S41" s="157">
        <f>ROUND(F41*(X41),3)</f>
        <v>0</v>
      </c>
      <c r="X41">
        <v>0</v>
      </c>
      <c r="Z41">
        <v>0</v>
      </c>
    </row>
    <row r="42" spans="1:26" ht="24.95" customHeight="1">
      <c r="A42" s="167">
        <v>16</v>
      </c>
      <c r="B42" s="165" t="s">
        <v>117</v>
      </c>
      <c r="C42" s="169">
        <v>775511800</v>
      </c>
      <c r="D42" s="165" t="s">
        <v>118</v>
      </c>
      <c r="E42" s="165" t="s">
        <v>81</v>
      </c>
      <c r="F42" s="166">
        <v>49.59375</v>
      </c>
      <c r="G42" s="166"/>
      <c r="H42" s="166"/>
      <c r="I42" s="166">
        <f>ROUND(F42*(G42+H42),10)</f>
        <v>0</v>
      </c>
      <c r="J42" s="165">
        <f>ROUND(F42*(N42),10)</f>
        <v>257.88749999999999</v>
      </c>
      <c r="K42" s="1">
        <f>ROUND(F42*(O42),10)</f>
        <v>0</v>
      </c>
      <c r="L42" s="1">
        <f>ROUND(F42*(G42+H42),10)</f>
        <v>0</v>
      </c>
      <c r="M42" s="1"/>
      <c r="N42" s="1">
        <v>5.2</v>
      </c>
      <c r="O42" s="1"/>
      <c r="P42" s="157">
        <f>ROUND(F42*(R42),3)</f>
        <v>0</v>
      </c>
      <c r="Q42" s="170"/>
      <c r="R42" s="170">
        <v>0</v>
      </c>
      <c r="S42" s="157">
        <f>ROUND(F42*(X42),3)</f>
        <v>0</v>
      </c>
      <c r="X42">
        <v>0</v>
      </c>
      <c r="Z42">
        <v>0</v>
      </c>
    </row>
    <row r="43" spans="1:26" ht="21.95" customHeight="1">
      <c r="A43" s="165"/>
      <c r="B43" s="165"/>
      <c r="C43" s="168"/>
      <c r="D43" s="168" t="s">
        <v>86</v>
      </c>
      <c r="E43" s="165"/>
      <c r="F43" s="166">
        <v>49.59375</v>
      </c>
      <c r="G43" s="166"/>
      <c r="H43" s="166"/>
      <c r="I43" s="166"/>
      <c r="J43" s="165"/>
      <c r="K43" s="1"/>
      <c r="L43" s="1"/>
      <c r="M43" s="1"/>
      <c r="N43" s="1"/>
      <c r="O43" s="1"/>
      <c r="P43" s="1"/>
      <c r="Q43" t="s">
        <v>83</v>
      </c>
      <c r="S43" s="1"/>
    </row>
    <row r="44" spans="1:26" ht="24.95" customHeight="1">
      <c r="A44" s="167">
        <v>17</v>
      </c>
      <c r="B44" s="165" t="s">
        <v>119</v>
      </c>
      <c r="C44" s="169">
        <v>776511820</v>
      </c>
      <c r="D44" s="165" t="s">
        <v>120</v>
      </c>
      <c r="E44" s="165" t="s">
        <v>81</v>
      </c>
      <c r="F44" s="166">
        <v>49.59375</v>
      </c>
      <c r="G44" s="166"/>
      <c r="H44" s="166"/>
      <c r="I44" s="166">
        <f>ROUND(F44*(G44+H44),10)</f>
        <v>0</v>
      </c>
      <c r="J44" s="165">
        <f>ROUND(F44*(N44),10)</f>
        <v>123.984375</v>
      </c>
      <c r="K44" s="1">
        <f>ROUND(F44*(O44),10)</f>
        <v>0</v>
      </c>
      <c r="L44" s="1">
        <f>ROUND(F44*(G44+H44),10)</f>
        <v>0</v>
      </c>
      <c r="M44" s="1"/>
      <c r="N44" s="1">
        <v>2.5</v>
      </c>
      <c r="O44" s="1"/>
      <c r="P44" s="157">
        <f>ROUND(F44*(R44),3)</f>
        <v>0</v>
      </c>
      <c r="Q44" s="170"/>
      <c r="R44" s="170">
        <v>0</v>
      </c>
      <c r="S44" s="157">
        <f>ROUND(F44*(X44),3)</f>
        <v>0.05</v>
      </c>
      <c r="X44">
        <v>1E-3</v>
      </c>
      <c r="Z44">
        <v>0</v>
      </c>
    </row>
    <row r="45" spans="1:26" ht="21.95" customHeight="1">
      <c r="A45" s="165"/>
      <c r="B45" s="165"/>
      <c r="C45" s="168"/>
      <c r="D45" s="168" t="s">
        <v>86</v>
      </c>
      <c r="E45" s="165"/>
      <c r="F45" s="166">
        <v>49.59375</v>
      </c>
      <c r="G45" s="166"/>
      <c r="H45" s="166"/>
      <c r="I45" s="166"/>
      <c r="J45" s="165"/>
      <c r="K45" s="1"/>
      <c r="L45" s="1"/>
      <c r="M45" s="1"/>
      <c r="N45" s="1"/>
      <c r="O45" s="1"/>
      <c r="P45" s="1"/>
      <c r="Q45" t="s">
        <v>83</v>
      </c>
      <c r="S45" s="1"/>
    </row>
    <row r="46" spans="1:26" ht="24.95" customHeight="1">
      <c r="A46" s="167">
        <v>18</v>
      </c>
      <c r="B46" s="165" t="s">
        <v>121</v>
      </c>
      <c r="C46" s="169">
        <v>979099999</v>
      </c>
      <c r="D46" s="165" t="s">
        <v>122</v>
      </c>
      <c r="E46" s="165" t="s">
        <v>123</v>
      </c>
      <c r="F46" s="166">
        <v>1.4878199999999999</v>
      </c>
      <c r="G46" s="166"/>
      <c r="H46" s="166"/>
      <c r="I46" s="166">
        <f>ROUND(F46*(G46+H46),10)</f>
        <v>0</v>
      </c>
      <c r="J46" s="165">
        <f>ROUND(F46*(N46),10)</f>
        <v>162.17238</v>
      </c>
      <c r="K46" s="1">
        <f>ROUND(F46*(O46),10)</f>
        <v>0</v>
      </c>
      <c r="L46" s="1"/>
      <c r="M46" s="1">
        <f>ROUND(F46*(G46+H46),10)</f>
        <v>0</v>
      </c>
      <c r="N46" s="1">
        <v>109</v>
      </c>
      <c r="O46" s="1"/>
      <c r="P46" s="157">
        <f>ROUND(F46*(R46),3)</f>
        <v>0</v>
      </c>
      <c r="Q46" s="170"/>
      <c r="R46" s="170">
        <v>0</v>
      </c>
      <c r="S46" s="157">
        <f>ROUND(F46*(X46),3)</f>
        <v>0</v>
      </c>
      <c r="X46">
        <v>0</v>
      </c>
      <c r="Z46">
        <v>0</v>
      </c>
    </row>
    <row r="47" spans="1:26" ht="15" customHeight="1">
      <c r="A47" s="165"/>
      <c r="B47" s="165"/>
      <c r="C47" s="168"/>
      <c r="D47" s="168" t="s">
        <v>124</v>
      </c>
      <c r="E47" s="165"/>
      <c r="F47" s="166"/>
      <c r="G47" s="166"/>
      <c r="H47" s="166"/>
      <c r="I47" s="166"/>
      <c r="J47" s="165"/>
      <c r="K47" s="1"/>
      <c r="L47" s="1"/>
      <c r="M47" s="1"/>
      <c r="N47" s="1"/>
      <c r="O47" s="1"/>
      <c r="P47" s="1"/>
      <c r="S47" s="1"/>
    </row>
    <row r="48" spans="1:26" ht="21.95" customHeight="1">
      <c r="A48" s="165"/>
      <c r="B48" s="165"/>
      <c r="C48" s="165"/>
      <c r="D48" s="165" t="s">
        <v>125</v>
      </c>
      <c r="E48" s="165"/>
      <c r="F48" s="166">
        <v>0.24797</v>
      </c>
      <c r="G48" s="166"/>
      <c r="H48" s="166"/>
      <c r="I48" s="166"/>
      <c r="J48" s="165"/>
      <c r="K48" s="1"/>
      <c r="L48" s="1"/>
      <c r="M48" s="1"/>
      <c r="N48" s="1"/>
      <c r="O48" s="1"/>
      <c r="P48" s="1"/>
      <c r="Q48" t="s">
        <v>83</v>
      </c>
      <c r="S48" s="1"/>
    </row>
    <row r="49" spans="1:26" ht="21.95" customHeight="1">
      <c r="A49" s="165"/>
      <c r="B49" s="165"/>
      <c r="C49" s="168"/>
      <c r="D49" s="168" t="s">
        <v>126</v>
      </c>
      <c r="E49" s="165"/>
      <c r="F49" s="166">
        <v>1.2398499999999999</v>
      </c>
      <c r="G49" s="166"/>
      <c r="H49" s="166"/>
      <c r="I49" s="166"/>
      <c r="J49" s="165"/>
      <c r="K49" s="1"/>
      <c r="L49" s="1"/>
      <c r="M49" s="1"/>
      <c r="N49" s="1"/>
      <c r="O49" s="1"/>
      <c r="P49" s="1"/>
      <c r="Q49" t="s">
        <v>83</v>
      </c>
      <c r="S49" s="1"/>
    </row>
    <row r="50" spans="1:26">
      <c r="A50" s="156"/>
      <c r="B50" s="156"/>
      <c r="C50" s="156"/>
      <c r="D50" s="156" t="s">
        <v>64</v>
      </c>
      <c r="E50" s="156"/>
      <c r="F50" s="157"/>
      <c r="G50" s="159">
        <f>ROUND((SUM(L25:L49))/1,10)</f>
        <v>0</v>
      </c>
      <c r="H50" s="159">
        <f>ROUND((SUM(M25:M49))/1,10)</f>
        <v>0</v>
      </c>
      <c r="I50" s="159">
        <f>ROUND((SUM(I25:I49))/1,10)</f>
        <v>0</v>
      </c>
      <c r="J50" s="156"/>
      <c r="K50" s="156"/>
      <c r="L50" s="156">
        <f>ROUND((SUM(L25:L49))/1,10)</f>
        <v>0</v>
      </c>
      <c r="M50" s="156">
        <f>ROUND((SUM(M25:M49))/1,10)</f>
        <v>0</v>
      </c>
      <c r="N50" s="156"/>
      <c r="O50" s="156"/>
      <c r="P50" s="159">
        <f>ROUND((SUM(P25:P49))/1,10)</f>
        <v>1E-3</v>
      </c>
      <c r="Q50" s="153"/>
      <c r="R50" s="153"/>
      <c r="S50" s="159">
        <f>ROUND((SUM(S25:S49))/1,10)</f>
        <v>13.445</v>
      </c>
      <c r="T50" s="153"/>
      <c r="U50" s="153"/>
      <c r="V50" s="153"/>
      <c r="W50" s="153"/>
      <c r="X50" s="153"/>
      <c r="Y50" s="153"/>
      <c r="Z50" s="153"/>
    </row>
    <row r="51" spans="1:26">
      <c r="A51" s="1"/>
      <c r="B51" s="1"/>
      <c r="C51" s="1"/>
      <c r="D51" s="1"/>
      <c r="E51" s="1"/>
      <c r="F51" s="149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>
      <c r="A52" s="156"/>
      <c r="B52" s="156"/>
      <c r="C52" s="156"/>
      <c r="D52" s="156" t="s">
        <v>65</v>
      </c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>
      <c r="A53" s="167">
        <v>19</v>
      </c>
      <c r="B53" s="165" t="s">
        <v>127</v>
      </c>
      <c r="C53" s="169">
        <v>999281111</v>
      </c>
      <c r="D53" s="165" t="s">
        <v>128</v>
      </c>
      <c r="E53" s="165" t="s">
        <v>88</v>
      </c>
      <c r="F53" s="166">
        <v>13.065212237904101</v>
      </c>
      <c r="G53" s="166"/>
      <c r="H53" s="166"/>
      <c r="I53" s="166">
        <f>ROUND(F53*(G53+H53),10)</f>
        <v>0</v>
      </c>
      <c r="J53" s="165">
        <f>ROUND(F53*(N53),10)</f>
        <v>219.49556559679999</v>
      </c>
      <c r="K53" s="1">
        <f>ROUND(F53*(O53),10)</f>
        <v>0</v>
      </c>
      <c r="L53" s="1">
        <f>ROUND(F53*(G53+H53),10)</f>
        <v>0</v>
      </c>
      <c r="M53" s="1"/>
      <c r="N53" s="1">
        <v>16.8</v>
      </c>
      <c r="O53" s="1"/>
      <c r="P53" s="157">
        <f>ROUND(F53*(R53),3)</f>
        <v>0</v>
      </c>
      <c r="Q53" s="170"/>
      <c r="R53" s="170">
        <v>0</v>
      </c>
      <c r="S53" s="157">
        <f>ROUND(F53*(X53),3)</f>
        <v>0</v>
      </c>
      <c r="X53">
        <v>0</v>
      </c>
      <c r="Z53">
        <v>0</v>
      </c>
    </row>
    <row r="54" spans="1:26">
      <c r="A54" s="156"/>
      <c r="B54" s="156"/>
      <c r="C54" s="156"/>
      <c r="D54" s="156" t="s">
        <v>65</v>
      </c>
      <c r="E54" s="156"/>
      <c r="F54" s="157"/>
      <c r="G54" s="159">
        <f>ROUND((SUM(L52:L53))/1,10)</f>
        <v>0</v>
      </c>
      <c r="H54" s="159">
        <f>ROUND((SUM(M52:M53))/1,10)</f>
        <v>0</v>
      </c>
      <c r="I54" s="159">
        <f>ROUND((SUM(I52:I53))/1,10)</f>
        <v>0</v>
      </c>
      <c r="J54" s="156"/>
      <c r="K54" s="156"/>
      <c r="L54" s="156">
        <f>ROUND((SUM(L52:L53))/1,10)</f>
        <v>0</v>
      </c>
      <c r="M54" s="156">
        <f>ROUND((SUM(M52:M53))/1,10)</f>
        <v>0</v>
      </c>
      <c r="N54" s="156"/>
      <c r="O54" s="156"/>
      <c r="P54" s="159">
        <f>ROUND((SUM(P52:P53))/1,10)</f>
        <v>0</v>
      </c>
      <c r="Q54" s="153"/>
      <c r="R54" s="153"/>
      <c r="S54" s="159">
        <f>ROUND((SUM(S52:S53))/1,10)</f>
        <v>0</v>
      </c>
      <c r="T54" s="153"/>
      <c r="U54" s="153"/>
      <c r="V54" s="153"/>
      <c r="W54" s="153"/>
      <c r="X54" s="153"/>
      <c r="Y54" s="153"/>
      <c r="Z54" s="153"/>
    </row>
    <row r="55" spans="1:26">
      <c r="A55" s="1"/>
      <c r="B55" s="1"/>
      <c r="C55" s="1"/>
      <c r="D55" s="1"/>
      <c r="E55" s="1"/>
      <c r="F55" s="149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>
      <c r="A56" s="156"/>
      <c r="B56" s="156"/>
      <c r="C56" s="156"/>
      <c r="D56" s="2" t="s">
        <v>62</v>
      </c>
      <c r="E56" s="156"/>
      <c r="F56" s="157"/>
      <c r="G56" s="159">
        <f>ROUND((SUM(L9:L55))/2,10)</f>
        <v>0</v>
      </c>
      <c r="H56" s="159">
        <f>ROUND((SUM(M9:M55))/2,10)</f>
        <v>0</v>
      </c>
      <c r="I56" s="159">
        <f>ROUND((SUM(I9:I55))/2,10)</f>
        <v>0</v>
      </c>
      <c r="J56" s="171"/>
      <c r="K56" s="156"/>
      <c r="L56" s="157">
        <f>ROUND((SUM(L9:L55))/2,10)</f>
        <v>0</v>
      </c>
      <c r="M56" s="157">
        <f>ROUND((SUM(M9:M55))/2,10)</f>
        <v>0</v>
      </c>
      <c r="N56" s="156"/>
      <c r="O56" s="156"/>
      <c r="P56" s="159">
        <f>ROUND((SUM(P9:P55))/2,10)</f>
        <v>13.065</v>
      </c>
      <c r="S56" s="159">
        <f>ROUND((SUM(S9:S55))/2,10)</f>
        <v>13.445</v>
      </c>
    </row>
    <row r="57" spans="1:26">
      <c r="A57" s="1"/>
      <c r="B57" s="1"/>
      <c r="C57" s="1"/>
      <c r="D57" s="1"/>
      <c r="E57" s="1"/>
      <c r="F57" s="149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>
      <c r="A58" s="156"/>
      <c r="B58" s="156"/>
      <c r="C58" s="156"/>
      <c r="D58" s="2" t="s">
        <v>66</v>
      </c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>
      <c r="A59" s="156"/>
      <c r="B59" s="156"/>
      <c r="C59" s="156"/>
      <c r="D59" s="156" t="s">
        <v>67</v>
      </c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3"/>
      <c r="R59" s="153"/>
      <c r="S59" s="156"/>
      <c r="T59" s="153"/>
      <c r="U59" s="153"/>
      <c r="V59" s="153"/>
      <c r="W59" s="153"/>
      <c r="X59" s="153"/>
      <c r="Y59" s="153"/>
      <c r="Z59" s="153"/>
    </row>
    <row r="60" spans="1:26" ht="24.95" customHeight="1">
      <c r="A60" s="167">
        <v>20</v>
      </c>
      <c r="B60" s="165" t="s">
        <v>129</v>
      </c>
      <c r="C60" s="169">
        <v>711110025</v>
      </c>
      <c r="D60" s="165" t="s">
        <v>130</v>
      </c>
      <c r="E60" s="165" t="s">
        <v>92</v>
      </c>
      <c r="F60" s="166">
        <v>6.532</v>
      </c>
      <c r="G60" s="166"/>
      <c r="H60" s="166"/>
      <c r="I60" s="166">
        <f>ROUND(F60*(G60+H60),10)</f>
        <v>0</v>
      </c>
      <c r="J60" s="165">
        <f>ROUND(F60*(N60),10)</f>
        <v>60.0944</v>
      </c>
      <c r="K60" s="1">
        <f>ROUND(F60*(O60),10)</f>
        <v>0</v>
      </c>
      <c r="L60" s="1">
        <f>ROUND(F60*(G60+H60),10)</f>
        <v>0</v>
      </c>
      <c r="M60" s="1"/>
      <c r="N60" s="1">
        <v>9.1999999999999993</v>
      </c>
      <c r="O60" s="1"/>
      <c r="P60" s="157">
        <f>ROUND(F60*(R60),3)</f>
        <v>0</v>
      </c>
      <c r="Q60" s="170"/>
      <c r="R60" s="170">
        <v>0</v>
      </c>
      <c r="S60" s="157">
        <f>ROUND(F60*(X60),3)</f>
        <v>0</v>
      </c>
      <c r="X60">
        <v>0</v>
      </c>
      <c r="Z60">
        <v>0</v>
      </c>
    </row>
    <row r="61" spans="1:26" ht="21.95" customHeight="1">
      <c r="A61" s="165"/>
      <c r="B61" s="165"/>
      <c r="C61" s="168"/>
      <c r="D61" s="168" t="s">
        <v>131</v>
      </c>
      <c r="E61" s="165"/>
      <c r="F61" s="166">
        <v>6.532</v>
      </c>
      <c r="G61" s="166"/>
      <c r="H61" s="166"/>
      <c r="I61" s="166"/>
      <c r="J61" s="165"/>
      <c r="K61" s="1"/>
      <c r="L61" s="1"/>
      <c r="M61" s="1"/>
      <c r="N61" s="1"/>
      <c r="O61" s="1"/>
      <c r="P61" s="1"/>
      <c r="Q61" t="s">
        <v>83</v>
      </c>
      <c r="S61" s="1"/>
    </row>
    <row r="62" spans="1:26" ht="24.95" customHeight="1">
      <c r="A62" s="167">
        <v>21</v>
      </c>
      <c r="B62" s="165" t="s">
        <v>129</v>
      </c>
      <c r="C62" s="169">
        <v>711110028</v>
      </c>
      <c r="D62" s="165" t="s">
        <v>132</v>
      </c>
      <c r="E62" s="165" t="s">
        <v>92</v>
      </c>
      <c r="F62" s="166">
        <v>61.59375</v>
      </c>
      <c r="G62" s="166"/>
      <c r="H62" s="166"/>
      <c r="I62" s="166">
        <f>ROUND(F62*(G62+H62),10)</f>
        <v>0</v>
      </c>
      <c r="J62" s="165">
        <f>ROUND(F62*(N62),10)</f>
        <v>529.70624999999995</v>
      </c>
      <c r="K62" s="1">
        <f>ROUND(F62*(O62),10)</f>
        <v>0</v>
      </c>
      <c r="L62" s="1">
        <f>ROUND(F62*(G62+H62),10)</f>
        <v>0</v>
      </c>
      <c r="M62" s="1"/>
      <c r="N62" s="1">
        <v>8.6</v>
      </c>
      <c r="O62" s="1"/>
      <c r="P62" s="157">
        <f>ROUND(F62*(R62),3)</f>
        <v>0</v>
      </c>
      <c r="Q62" s="170"/>
      <c r="R62" s="170">
        <v>0</v>
      </c>
      <c r="S62" s="157">
        <f>ROUND(F62*(X62),3)</f>
        <v>0</v>
      </c>
      <c r="X62">
        <v>0</v>
      </c>
      <c r="Z62">
        <v>0</v>
      </c>
    </row>
    <row r="63" spans="1:26" ht="15" customHeight="1">
      <c r="A63" s="165"/>
      <c r="B63" s="165"/>
      <c r="C63" s="168"/>
      <c r="D63" s="168" t="s">
        <v>133</v>
      </c>
      <c r="E63" s="165"/>
      <c r="F63" s="166"/>
      <c r="G63" s="166"/>
      <c r="H63" s="166"/>
      <c r="I63" s="166"/>
      <c r="J63" s="165"/>
      <c r="K63" s="1"/>
      <c r="L63" s="1"/>
      <c r="M63" s="1"/>
      <c r="N63" s="1"/>
      <c r="O63" s="1"/>
      <c r="P63" s="1"/>
      <c r="S63" s="1"/>
    </row>
    <row r="64" spans="1:26" ht="21.95" customHeight="1">
      <c r="A64" s="165"/>
      <c r="B64" s="165"/>
      <c r="C64" s="165"/>
      <c r="D64" s="165" t="s">
        <v>86</v>
      </c>
      <c r="E64" s="165"/>
      <c r="F64" s="166">
        <v>49.59375</v>
      </c>
      <c r="G64" s="165"/>
      <c r="H64" s="165"/>
      <c r="I64" s="165"/>
      <c r="J64" s="165"/>
      <c r="K64" s="1"/>
      <c r="L64" s="1"/>
      <c r="M64" s="1"/>
      <c r="N64" s="1"/>
      <c r="O64" s="1"/>
      <c r="P64" s="1"/>
      <c r="Q64" t="s">
        <v>83</v>
      </c>
      <c r="S64" s="1"/>
    </row>
    <row r="65" spans="1:26" ht="15" customHeight="1">
      <c r="A65" s="165"/>
      <c r="B65" s="165"/>
      <c r="C65" s="168"/>
      <c r="D65" s="168" t="s">
        <v>134</v>
      </c>
      <c r="E65" s="165"/>
      <c r="F65" s="165"/>
      <c r="G65" s="165"/>
      <c r="H65" s="165"/>
      <c r="I65" s="165"/>
      <c r="J65" s="165"/>
      <c r="K65" s="1"/>
      <c r="L65" s="1"/>
      <c r="M65" s="1"/>
      <c r="N65" s="1"/>
      <c r="O65" s="1"/>
      <c r="P65" s="1"/>
      <c r="S65" s="1"/>
    </row>
    <row r="66" spans="1:26" ht="21.95" customHeight="1">
      <c r="A66" s="165"/>
      <c r="B66" s="165"/>
      <c r="C66" s="165"/>
      <c r="D66" s="165" t="s">
        <v>135</v>
      </c>
      <c r="E66" s="165"/>
      <c r="F66" s="166">
        <v>12</v>
      </c>
      <c r="G66" s="165"/>
      <c r="H66" s="165"/>
      <c r="I66" s="165"/>
      <c r="J66" s="165"/>
      <c r="K66" s="1"/>
      <c r="L66" s="1"/>
      <c r="M66" s="1"/>
      <c r="N66" s="1"/>
      <c r="O66" s="1"/>
      <c r="P66" s="1"/>
      <c r="Q66" t="s">
        <v>83</v>
      </c>
      <c r="S66" s="1"/>
    </row>
    <row r="67" spans="1:26" ht="24.95" customHeight="1">
      <c r="A67" s="167">
        <v>22</v>
      </c>
      <c r="B67" s="165" t="s">
        <v>129</v>
      </c>
      <c r="C67" s="169">
        <v>998711201</v>
      </c>
      <c r="D67" s="165" t="s">
        <v>136</v>
      </c>
      <c r="E67" s="165" t="s">
        <v>137</v>
      </c>
      <c r="F67" s="166">
        <v>589.80065000000002</v>
      </c>
      <c r="G67" s="172"/>
      <c r="H67" s="172"/>
      <c r="I67" s="172">
        <f>ROUND(F67*(G67+H67),10)</f>
        <v>0</v>
      </c>
      <c r="J67" s="165">
        <f>ROUND(F67*(N67),10)</f>
        <v>17.667838277400001</v>
      </c>
      <c r="K67" s="1">
        <f>ROUND(F67*(O67),10)</f>
        <v>0</v>
      </c>
      <c r="L67" s="1">
        <f>ROUND(F67*(G67+H67),10)</f>
        <v>0</v>
      </c>
      <c r="M67" s="1"/>
      <c r="N67" s="1">
        <v>2.9955610047954162E-2</v>
      </c>
      <c r="O67" s="1"/>
      <c r="P67" s="157">
        <f>ROUND(F67*(R67),3)</f>
        <v>0</v>
      </c>
      <c r="Q67" s="170"/>
      <c r="R67" s="170">
        <v>0</v>
      </c>
      <c r="S67" s="157">
        <f>ROUND(F67*(X67),3)</f>
        <v>0</v>
      </c>
      <c r="X67">
        <v>0</v>
      </c>
      <c r="Z67">
        <v>0</v>
      </c>
    </row>
    <row r="68" spans="1:26">
      <c r="A68" s="156"/>
      <c r="B68" s="156"/>
      <c r="C68" s="156"/>
      <c r="D68" s="156" t="s">
        <v>67</v>
      </c>
      <c r="E68" s="156"/>
      <c r="F68" s="156"/>
      <c r="G68" s="159">
        <f>ROUND((SUM(L59:L67))/1,10)</f>
        <v>0</v>
      </c>
      <c r="H68" s="159">
        <f>ROUND((SUM(M59:M67))/1,10)</f>
        <v>0</v>
      </c>
      <c r="I68" s="159">
        <f>ROUND((SUM(I59:I67))/1,10)</f>
        <v>0</v>
      </c>
      <c r="J68" s="156"/>
      <c r="K68" s="156"/>
      <c r="L68" s="156">
        <f>ROUND((SUM(L59:L67))/1,10)</f>
        <v>0</v>
      </c>
      <c r="M68" s="156">
        <f>ROUND((SUM(M59:M67))/1,10)</f>
        <v>0</v>
      </c>
      <c r="N68" s="156"/>
      <c r="O68" s="156"/>
      <c r="P68" s="159">
        <f>ROUND((SUM(P59:P67))/1,10)</f>
        <v>0</v>
      </c>
      <c r="Q68" s="153"/>
      <c r="R68" s="153"/>
      <c r="S68" s="159">
        <f>ROUND((SUM(S59:S67))/1,10)</f>
        <v>0</v>
      </c>
      <c r="T68" s="153"/>
      <c r="U68" s="153"/>
      <c r="V68" s="153"/>
      <c r="W68" s="153"/>
      <c r="X68" s="153"/>
      <c r="Y68" s="153"/>
      <c r="Z68" s="153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S69" s="1"/>
    </row>
    <row r="70" spans="1:26">
      <c r="A70" s="156"/>
      <c r="B70" s="156"/>
      <c r="C70" s="156"/>
      <c r="D70" s="156" t="s">
        <v>68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3"/>
      <c r="R70" s="153"/>
      <c r="S70" s="156"/>
      <c r="T70" s="153"/>
      <c r="U70" s="153"/>
      <c r="V70" s="153"/>
      <c r="W70" s="153"/>
      <c r="X70" s="153"/>
      <c r="Y70" s="153"/>
      <c r="Z70" s="153"/>
    </row>
    <row r="71" spans="1:26" ht="24.95" customHeight="1">
      <c r="A71" s="167">
        <v>23</v>
      </c>
      <c r="B71" s="165" t="s">
        <v>138</v>
      </c>
      <c r="C71" s="169">
        <v>764430210</v>
      </c>
      <c r="D71" s="165" t="s">
        <v>139</v>
      </c>
      <c r="E71" s="165" t="s">
        <v>108</v>
      </c>
      <c r="F71" s="166">
        <v>7.1</v>
      </c>
      <c r="G71" s="166"/>
      <c r="H71" s="165"/>
      <c r="I71" s="166">
        <f>ROUND(F71*(G71+H71),10)</f>
        <v>0</v>
      </c>
      <c r="J71" s="165">
        <f>ROUND(F71*(N71),10)</f>
        <v>108.63</v>
      </c>
      <c r="K71" s="1">
        <f>ROUND(F71*(O71),10)</f>
        <v>0</v>
      </c>
      <c r="L71" s="1">
        <f>ROUND(F71*(G71+H71),10)</f>
        <v>0</v>
      </c>
      <c r="M71" s="1"/>
      <c r="N71" s="1">
        <v>15.3</v>
      </c>
      <c r="O71" s="1"/>
      <c r="P71" s="157">
        <f>ROUND(F71*(R71),3)</f>
        <v>2.1000000000000001E-2</v>
      </c>
      <c r="Q71" s="170"/>
      <c r="R71" s="170">
        <v>2.98E-3</v>
      </c>
      <c r="S71" s="157">
        <f>ROUND(F71*(X71),3)</f>
        <v>0</v>
      </c>
      <c r="X71">
        <v>0</v>
      </c>
      <c r="Z71">
        <v>0</v>
      </c>
    </row>
    <row r="72" spans="1:26" ht="21.95" customHeight="1">
      <c r="A72" s="165"/>
      <c r="B72" s="165"/>
      <c r="C72" s="168"/>
      <c r="D72" s="168" t="s">
        <v>140</v>
      </c>
      <c r="E72" s="165"/>
      <c r="F72" s="166">
        <v>7.1</v>
      </c>
      <c r="G72" s="165"/>
      <c r="H72" s="165"/>
      <c r="I72" s="165"/>
      <c r="J72" s="165"/>
      <c r="K72" s="1"/>
      <c r="L72" s="1"/>
      <c r="M72" s="1"/>
      <c r="N72" s="1"/>
      <c r="O72" s="1"/>
      <c r="P72" s="1"/>
      <c r="Q72" t="s">
        <v>83</v>
      </c>
      <c r="S72" s="1"/>
    </row>
    <row r="73" spans="1:26" ht="24.95" customHeight="1">
      <c r="A73" s="167">
        <v>24</v>
      </c>
      <c r="B73" s="165" t="s">
        <v>141</v>
      </c>
      <c r="C73" s="169">
        <v>998764201</v>
      </c>
      <c r="D73" s="165" t="s">
        <v>142</v>
      </c>
      <c r="E73" s="165" t="s">
        <v>137</v>
      </c>
      <c r="F73" s="166">
        <v>108.63</v>
      </c>
      <c r="G73" s="172"/>
      <c r="H73" s="172"/>
      <c r="I73" s="172">
        <f>ROUND(F73*(G73+H73),10)</f>
        <v>0</v>
      </c>
      <c r="J73" s="165">
        <f>ROUND(F73*(N73),10)</f>
        <v>2.3779800181000001</v>
      </c>
      <c r="K73" s="1">
        <f>ROUND(F73*(O73),10)</f>
        <v>0</v>
      </c>
      <c r="L73" s="1">
        <f>ROUND(F73*(G73+H73),10)</f>
        <v>0</v>
      </c>
      <c r="M73" s="1"/>
      <c r="N73" s="1">
        <v>2.1890638111966506E-2</v>
      </c>
      <c r="O73" s="1"/>
      <c r="P73" s="157">
        <f>ROUND(F73*(R73),3)</f>
        <v>0</v>
      </c>
      <c r="Q73" s="170"/>
      <c r="R73" s="170">
        <v>0</v>
      </c>
      <c r="S73" s="157">
        <f>ROUND(F73*(X73),3)</f>
        <v>0</v>
      </c>
      <c r="X73">
        <v>0</v>
      </c>
      <c r="Z73">
        <v>0</v>
      </c>
    </row>
    <row r="74" spans="1:26">
      <c r="A74" s="156"/>
      <c r="B74" s="156"/>
      <c r="C74" s="156"/>
      <c r="D74" s="156" t="s">
        <v>68</v>
      </c>
      <c r="E74" s="156"/>
      <c r="F74" s="156"/>
      <c r="G74" s="159">
        <f>ROUND((SUM(L70:L73))/1,10)</f>
        <v>0</v>
      </c>
      <c r="H74" s="159">
        <f>ROUND((SUM(M70:M73))/1,10)</f>
        <v>0</v>
      </c>
      <c r="I74" s="159">
        <f>ROUND((SUM(I70:I73))/1,10)</f>
        <v>0</v>
      </c>
      <c r="J74" s="156"/>
      <c r="K74" s="156"/>
      <c r="L74" s="156">
        <f>ROUND((SUM(L70:L73))/1,10)</f>
        <v>0</v>
      </c>
      <c r="M74" s="156">
        <f>ROUND((SUM(M70:M73))/1,10)</f>
        <v>0</v>
      </c>
      <c r="N74" s="156"/>
      <c r="O74" s="156"/>
      <c r="P74" s="159">
        <f>ROUND((SUM(P70:P73))/1,10)</f>
        <v>2.1000000000000001E-2</v>
      </c>
      <c r="S74" s="157">
        <f>ROUND((SUM(S70:S73))/1,10)</f>
        <v>0</v>
      </c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S75" s="1"/>
    </row>
    <row r="76" spans="1:26">
      <c r="A76" s="156"/>
      <c r="B76" s="156"/>
      <c r="C76" s="156"/>
      <c r="D76" s="2" t="s">
        <v>66</v>
      </c>
      <c r="E76" s="156"/>
      <c r="F76" s="156"/>
      <c r="G76" s="159">
        <f>ROUND((SUM(L58:L75))/2,10)</f>
        <v>0</v>
      </c>
      <c r="H76" s="159">
        <f>ROUND((SUM(M58:M75))/2,10)</f>
        <v>0</v>
      </c>
      <c r="I76" s="159">
        <f>ROUND((SUM(I58:I75))/2,10)</f>
        <v>0</v>
      </c>
      <c r="J76" s="156"/>
      <c r="K76" s="156"/>
      <c r="L76" s="156">
        <f>ROUND((SUM(L58:L75))/2,10)</f>
        <v>0</v>
      </c>
      <c r="M76" s="156">
        <f>ROUND((SUM(M58:M75))/2,10)</f>
        <v>0</v>
      </c>
      <c r="N76" s="156"/>
      <c r="O76" s="156"/>
      <c r="P76" s="159">
        <f>ROUND((SUM(P58:P75))/2,10)</f>
        <v>2.1000000000000001E-2</v>
      </c>
      <c r="S76" s="159">
        <f>ROUND((SUM(S58:S75))/2,10)</f>
        <v>0</v>
      </c>
    </row>
    <row r="77" spans="1:26">
      <c r="A77" s="173"/>
      <c r="B77" s="173"/>
      <c r="C77" s="173"/>
      <c r="D77" s="173"/>
      <c r="E77" s="173"/>
      <c r="F77" s="185" t="s">
        <v>69</v>
      </c>
      <c r="G77" s="186">
        <f>ROUND((SUM(L9:L76))/3,10)</f>
        <v>0</v>
      </c>
      <c r="H77" s="186">
        <f>ROUND((SUM(M9:M76))/3,10)</f>
        <v>0</v>
      </c>
      <c r="I77" s="186">
        <f>ROUND((SUM(I9:I76))/3,10)</f>
        <v>0</v>
      </c>
      <c r="J77" s="185"/>
      <c r="K77" s="185"/>
      <c r="L77" s="185">
        <f>ROUND((SUM(L9:L76))/3,10)</f>
        <v>0</v>
      </c>
      <c r="M77" s="185">
        <f>ROUND((SUM(M9:M76))/3,10)</f>
        <v>0</v>
      </c>
      <c r="N77" s="185"/>
      <c r="O77" s="185"/>
      <c r="P77" s="186">
        <f>ROUND((SUM(P9:P76))/3,10)</f>
        <v>13.086</v>
      </c>
      <c r="Q77" s="187"/>
      <c r="R77" s="187"/>
      <c r="S77" s="186">
        <f>ROUND((SUM(S9:S76))/3,10)</f>
        <v>13.445</v>
      </c>
      <c r="Z77">
        <f>(SUM(Z9:Z76))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dielne elektrotechnických zariadení DPMP / Stavebné úpravy</oddHeader>
    <oddFooter>&amp;RStrana &amp;P z &amp;N    &amp;L&amp;7Spracované systémom Systematic®pyramida.wsn, tel.: 051 77 10 585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>
      <selection activeCell="G2" sqref="G2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147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6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23"/>
      <c r="C3" s="20"/>
      <c r="D3" s="17"/>
      <c r="E3" s="17"/>
      <c r="F3" s="17"/>
      <c r="G3" s="44" t="s">
        <v>14</v>
      </c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>
      <c r="A5" s="11"/>
      <c r="B5" s="45" t="s">
        <v>16</v>
      </c>
      <c r="C5" s="20"/>
      <c r="D5" s="17"/>
      <c r="E5" s="17"/>
      <c r="F5" s="44" t="s">
        <v>17</v>
      </c>
      <c r="G5" s="17"/>
      <c r="H5" s="17"/>
      <c r="I5" s="46" t="s">
        <v>18</v>
      </c>
      <c r="J5" s="47" t="s">
        <v>19</v>
      </c>
    </row>
    <row r="6" spans="1:23" ht="18" customHeight="1" thickTop="1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23" ht="18" customHeight="1">
      <c r="A8" s="11"/>
      <c r="B8" s="45" t="s">
        <v>23</v>
      </c>
      <c r="C8" s="20"/>
      <c r="D8" s="17"/>
      <c r="E8" s="17"/>
      <c r="F8" s="17"/>
      <c r="G8" s="44" t="s">
        <v>21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4" t="s">
        <v>22</v>
      </c>
      <c r="H9" s="17"/>
      <c r="I9" s="28"/>
      <c r="J9" s="32"/>
    </row>
    <row r="10" spans="1:23" ht="18" customHeight="1">
      <c r="A10" s="11"/>
      <c r="B10" s="45" t="s">
        <v>24</v>
      </c>
      <c r="C10" s="20"/>
      <c r="D10" s="17"/>
      <c r="E10" s="17"/>
      <c r="F10" s="17"/>
      <c r="G10" s="44" t="s">
        <v>21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4" t="s">
        <v>22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25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23" ht="18" customHeight="1">
      <c r="A16" s="11"/>
      <c r="B16" s="94">
        <v>1</v>
      </c>
      <c r="C16" s="95" t="s">
        <v>26</v>
      </c>
      <c r="D16" s="96">
        <f>'Kryci_list 8869'!D16</f>
        <v>0</v>
      </c>
      <c r="E16" s="97">
        <f>'Kryci_list 8869'!E16</f>
        <v>0</v>
      </c>
      <c r="F16" s="106">
        <f>'Kryci_list 8869'!F16</f>
        <v>0</v>
      </c>
      <c r="G16" s="60">
        <v>6</v>
      </c>
      <c r="H16" s="115" t="s">
        <v>32</v>
      </c>
      <c r="I16" s="129"/>
      <c r="J16" s="126">
        <f>Rekapitulácia!F8</f>
        <v>0</v>
      </c>
    </row>
    <row r="17" spans="1:10" ht="18" customHeight="1">
      <c r="A17" s="11"/>
      <c r="B17" s="67">
        <v>2</v>
      </c>
      <c r="C17" s="71" t="s">
        <v>27</v>
      </c>
      <c r="D17" s="78">
        <f>'Kryci_list 8869'!D17</f>
        <v>0</v>
      </c>
      <c r="E17" s="76">
        <f>'Kryci_list 8869'!E17</f>
        <v>0</v>
      </c>
      <c r="F17" s="81">
        <f>'Kryci_list 8869'!F17</f>
        <v>0</v>
      </c>
      <c r="G17" s="61">
        <v>7</v>
      </c>
      <c r="H17" s="116" t="s">
        <v>33</v>
      </c>
      <c r="I17" s="129"/>
      <c r="J17" s="127">
        <f>Rekapitulácia!E8</f>
        <v>0</v>
      </c>
    </row>
    <row r="18" spans="1:10" ht="18" customHeight="1">
      <c r="A18" s="11"/>
      <c r="B18" s="68">
        <v>3</v>
      </c>
      <c r="C18" s="72" t="s">
        <v>28</v>
      </c>
      <c r="D18" s="79">
        <f>'Kryci_list 8869'!D18</f>
        <v>0</v>
      </c>
      <c r="E18" s="77">
        <f>'Kryci_list 8869'!E18</f>
        <v>0</v>
      </c>
      <c r="F18" s="82">
        <f>'Kryci_list 8869'!F18</f>
        <v>0</v>
      </c>
      <c r="G18" s="61">
        <v>8</v>
      </c>
      <c r="H18" s="116" t="s">
        <v>34</v>
      </c>
      <c r="I18" s="129"/>
      <c r="J18" s="127">
        <f>Rekapitulácia!D8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10" ht="18" customHeight="1" thickTop="1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42</v>
      </c>
      <c r="D22" s="87"/>
      <c r="E22" s="90"/>
      <c r="F22" s="81">
        <f>'Kryci_list 8869'!F22</f>
        <v>0</v>
      </c>
      <c r="G22" s="60">
        <v>16</v>
      </c>
      <c r="H22" s="115" t="s">
        <v>48</v>
      </c>
      <c r="I22" s="129"/>
      <c r="J22" s="126">
        <f>'Kryci_list 8869'!J22</f>
        <v>0</v>
      </c>
    </row>
    <row r="23" spans="1:10" ht="18" customHeight="1">
      <c r="A23" s="11"/>
      <c r="B23" s="61">
        <v>12</v>
      </c>
      <c r="C23" s="64" t="s">
        <v>43</v>
      </c>
      <c r="D23" s="66"/>
      <c r="E23" s="90"/>
      <c r="F23" s="82">
        <f>'Kryci_list 8869'!F23</f>
        <v>0</v>
      </c>
      <c r="G23" s="61">
        <v>17</v>
      </c>
      <c r="H23" s="116" t="s">
        <v>49</v>
      </c>
      <c r="I23" s="129"/>
      <c r="J23" s="127">
        <f>'Kryci_list 8869'!J23</f>
        <v>0</v>
      </c>
    </row>
    <row r="24" spans="1:10" ht="18" customHeight="1">
      <c r="A24" s="11"/>
      <c r="B24" s="61">
        <v>13</v>
      </c>
      <c r="C24" s="64" t="s">
        <v>44</v>
      </c>
      <c r="D24" s="66"/>
      <c r="E24" s="90"/>
      <c r="F24" s="82">
        <f>'Kryci_list 8869'!F24</f>
        <v>0</v>
      </c>
      <c r="G24" s="61">
        <v>18</v>
      </c>
      <c r="H24" s="116" t="s">
        <v>50</v>
      </c>
      <c r="I24" s="129"/>
      <c r="J24" s="127">
        <f>'Kryci_list 8869'!J24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Rekapitulácia!B9</f>
        <v>0</v>
      </c>
      <c r="J29" s="119">
        <f>ROUND(((ROUND(I29,10)*20)/100),10)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Rekapitulácia!B10</f>
        <v>0</v>
      </c>
      <c r="J30" s="120">
        <f>ROUND(((ROUND(I30,10)*0)/100),10)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29</v>
      </c>
      <c r="I31" s="28"/>
      <c r="J31" s="184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0" t="s">
        <v>40</v>
      </c>
      <c r="H32" s="181"/>
      <c r="I32" s="182"/>
      <c r="J32" s="183"/>
    </row>
    <row r="33" spans="1:10" ht="18" customHeight="1" thickTop="1">
      <c r="A33" s="11"/>
      <c r="B33" s="101"/>
      <c r="C33" s="102"/>
      <c r="D33" s="141" t="s">
        <v>54</v>
      </c>
      <c r="E33" s="15"/>
      <c r="F33" s="15"/>
      <c r="G33" s="14"/>
      <c r="H33" s="141" t="s">
        <v>55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54.75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Kryci_list 8869</vt:lpstr>
      <vt:lpstr>Rekap 8869</vt:lpstr>
      <vt:lpstr>SO 8869</vt:lpstr>
      <vt:lpstr>Krycí list stavby</vt:lpstr>
      <vt:lpstr>'Rekap 8869'!Názvy_tlače</vt:lpstr>
      <vt:lpstr>'SO 8869'!Názvy_tlače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zuzka</dc:creator>
  <cp:lastModifiedBy>Borzik</cp:lastModifiedBy>
  <cp:lastPrinted>2021-06-21T09:30:33Z</cp:lastPrinted>
  <dcterms:created xsi:type="dcterms:W3CDTF">2021-06-21T09:23:31Z</dcterms:created>
  <dcterms:modified xsi:type="dcterms:W3CDTF">2021-10-13T10:38:22Z</dcterms:modified>
</cp:coreProperties>
</file>